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7E8766F7-F01A-42D5-8C95-7E3E2D588686}" xr6:coauthVersionLast="47" xr6:coauthVersionMax="47" xr10:uidLastSave="{00000000-0000-0000-0000-000000000000}"/>
  <bookViews>
    <workbookView xWindow="-110" yWindow="-110" windowWidth="19420" windowHeight="11500" xr2:uid="{0468DA36-3FF6-4DC8-9EAC-F34117C031CF}"/>
  </bookViews>
  <sheets>
    <sheet name="Advertising spend" sheetId="3" r:id="rId1"/>
    <sheet name="PR spend" sheetId="5" r:id="rId2"/>
    <sheet name="Marketing tools" sheetId="1" r:id="rId3"/>
  </sheets>
  <definedNames>
    <definedName name="_xlnm.Print_Area" localSheetId="0">'Advertising spend'!$A$1:$H$1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6" i="1" l="1"/>
  <c r="E16" i="1"/>
  <c r="D16" i="1"/>
  <c r="C16" i="1"/>
  <c r="B16" i="1"/>
  <c r="F18" i="1"/>
  <c r="E18" i="1"/>
  <c r="D18" i="1"/>
  <c r="C18" i="1"/>
  <c r="B18" i="1"/>
  <c r="F10" i="5"/>
  <c r="E10" i="5"/>
  <c r="D10" i="5"/>
  <c r="C10" i="5"/>
  <c r="B10" i="5"/>
  <c r="F8" i="5"/>
  <c r="E8" i="5"/>
  <c r="D8" i="5"/>
  <c r="C8" i="5"/>
  <c r="B8" i="5"/>
  <c r="H17" i="3"/>
  <c r="H19" i="3" s="1"/>
  <c r="G17" i="3"/>
  <c r="G19" i="3" s="1"/>
  <c r="F17" i="3"/>
  <c r="F19" i="3" s="1"/>
  <c r="E17" i="3"/>
  <c r="E19" i="3" s="1"/>
  <c r="D17" i="3"/>
  <c r="D19" i="3" s="1"/>
  <c r="C17" i="3"/>
  <c r="C19" i="3" s="1"/>
  <c r="F6" i="5" l="1"/>
  <c r="E6" i="5"/>
  <c r="D6" i="5"/>
  <c r="C6" i="5"/>
  <c r="B6" i="5"/>
  <c r="F19" i="1"/>
  <c r="E19" i="1"/>
  <c r="D19" i="1"/>
  <c r="C19" i="1"/>
  <c r="B19" i="1"/>
</calcChain>
</file>

<file path=xl/sharedStrings.xml><?xml version="1.0" encoding="utf-8"?>
<sst xmlns="http://schemas.openxmlformats.org/spreadsheetml/2006/main" count="68" uniqueCount="50">
  <si>
    <t>Sprout Social</t>
  </si>
  <si>
    <t>Mailchimp</t>
  </si>
  <si>
    <t>Later</t>
  </si>
  <si>
    <t>Typito</t>
  </si>
  <si>
    <t>Canva</t>
  </si>
  <si>
    <t>Buffer</t>
  </si>
  <si>
    <t>2020-21</t>
  </si>
  <si>
    <t>2021-22</t>
  </si>
  <si>
    <t>2022-23</t>
  </si>
  <si>
    <t>2023-24</t>
  </si>
  <si>
    <t>2024-25</t>
  </si>
  <si>
    <t>Getty Photo Library</t>
  </si>
  <si>
    <t>Campaign Monitor</t>
  </si>
  <si>
    <t>Simpleview</t>
  </si>
  <si>
    <t>Total</t>
  </si>
  <si>
    <t>Other Media Total</t>
  </si>
  <si>
    <t>TV</t>
  </si>
  <si>
    <t>Radio</t>
  </si>
  <si>
    <t>Digital</t>
  </si>
  <si>
    <t>Recruitment</t>
  </si>
  <si>
    <t>inc bus shelter, taxi wraps, large format, etc</t>
  </si>
  <si>
    <t>OOH</t>
  </si>
  <si>
    <t>Print</t>
  </si>
  <si>
    <t>Display</t>
  </si>
  <si>
    <t>Apr 21- Mar 22</t>
  </si>
  <si>
    <t>Description</t>
  </si>
  <si>
    <t>Media</t>
  </si>
  <si>
    <t>Apr 20 - Mar 21</t>
  </si>
  <si>
    <t>Apr 22- March 23</t>
  </si>
  <si>
    <t>Apr 23- March 24</t>
  </si>
  <si>
    <t>Public/stat notice</t>
  </si>
  <si>
    <t>Apr 25 - Mar 26</t>
  </si>
  <si>
    <t>All TV including on demand, local</t>
  </si>
  <si>
    <t>All radio</t>
  </si>
  <si>
    <t>Campaign advertising</t>
  </si>
  <si>
    <t>Print Total</t>
  </si>
  <si>
    <t>Apr 24 - Mar 25</t>
  </si>
  <si>
    <t>Council media buying spend total</t>
  </si>
  <si>
    <t>Grand totals</t>
  </si>
  <si>
    <t>£</t>
  </si>
  <si>
    <t>Apr 21- March 22</t>
  </si>
  <si>
    <t>Apr 20- March 21</t>
  </si>
  <si>
    <t>PR consultancies</t>
  </si>
  <si>
    <t>*Notes: The increasing PR spend in 2022-23 onwards was funded through successful bids for UK Government and Visit Scotland funds for the Council's Forever Edinburgh in-bound leisure/tourism marketing and business support activity.</t>
  </si>
  <si>
    <t xml:space="preserve">Percentage of Council's overall net Council budget (or spend) </t>
  </si>
  <si>
    <t>Total net expenditure</t>
  </si>
  <si>
    <t>Marketing tools and software: subscriptions</t>
  </si>
  <si>
    <t>Dropbox</t>
  </si>
  <si>
    <t>Survey Monkey</t>
  </si>
  <si>
    <t>Capcut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</si>
</sst>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6"/>
      <color theme="1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4" fontId="0" fillId="0" borderId="0" xfId="0" applyNumberFormat="1" applyAlignment="1">
      <alignment wrapText="1"/>
    </xf>
    <xf numFmtId="0" fontId="0" fillId="0" borderId="0" xfId="0" applyAlignment="1">
      <alignment wrapText="1"/>
    </xf>
    <xf numFmtId="4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4" fillId="2" borderId="0" xfId="0" applyFont="1" applyFill="1" applyAlignment="1">
      <alignment horizontal="left" vertical="top" wrapText="1"/>
    </xf>
    <xf numFmtId="4" fontId="4" fillId="2" borderId="0" xfId="0" applyNumberFormat="1" applyFont="1" applyFill="1" applyAlignment="1">
      <alignment horizontal="right" vertical="top" wrapText="1"/>
    </xf>
    <xf numFmtId="4" fontId="4" fillId="0" borderId="0" xfId="0" applyNumberFormat="1" applyFont="1" applyAlignment="1">
      <alignment horizontal="right" vertical="top" wrapText="1"/>
    </xf>
    <xf numFmtId="4" fontId="4" fillId="2" borderId="0" xfId="0" applyNumberFormat="1" applyFont="1" applyFill="1" applyAlignment="1">
      <alignment horizontal="left" vertical="top" wrapText="1"/>
    </xf>
    <xf numFmtId="4" fontId="4" fillId="2" borderId="1" xfId="0" applyNumberFormat="1" applyFont="1" applyFill="1" applyBorder="1" applyAlignment="1">
      <alignment horizontal="right" vertical="top" wrapText="1"/>
    </xf>
    <xf numFmtId="4" fontId="4" fillId="0" borderId="1" xfId="0" applyNumberFormat="1" applyFont="1" applyBorder="1" applyAlignment="1">
      <alignment horizontal="right" vertical="top" wrapText="1"/>
    </xf>
    <xf numFmtId="4" fontId="4" fillId="2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4" fontId="5" fillId="2" borderId="1" xfId="0" applyNumberFormat="1" applyFont="1" applyFill="1" applyBorder="1" applyAlignment="1">
      <alignment horizontal="right" vertical="top" wrapText="1"/>
    </xf>
    <xf numFmtId="4" fontId="6" fillId="0" borderId="1" xfId="0" applyNumberFormat="1" applyFont="1" applyBorder="1" applyAlignment="1">
      <alignment horizontal="right" vertical="top" wrapText="1"/>
    </xf>
    <xf numFmtId="4" fontId="5" fillId="0" borderId="1" xfId="0" applyNumberFormat="1" applyFont="1" applyBorder="1" applyAlignment="1">
      <alignment horizontal="right" vertical="top" wrapText="1"/>
    </xf>
    <xf numFmtId="4" fontId="5" fillId="2" borderId="1" xfId="0" applyNumberFormat="1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4" fontId="1" fillId="0" borderId="1" xfId="0" applyNumberFormat="1" applyFont="1" applyBorder="1" applyAlignment="1">
      <alignment wrapText="1"/>
    </xf>
    <xf numFmtId="0" fontId="7" fillId="0" borderId="2" xfId="0" applyFont="1" applyBorder="1" applyAlignment="1">
      <alignment vertical="top" wrapText="1"/>
    </xf>
    <xf numFmtId="49" fontId="5" fillId="2" borderId="3" xfId="0" applyNumberFormat="1" applyFont="1" applyFill="1" applyBorder="1" applyAlignment="1">
      <alignment horizontal="center" vertical="top" wrapText="1"/>
    </xf>
    <xf numFmtId="49" fontId="4" fillId="2" borderId="4" xfId="0" applyNumberFormat="1" applyFont="1" applyFill="1" applyBorder="1" applyAlignment="1">
      <alignment horizontal="left" vertical="top" wrapText="1"/>
    </xf>
    <xf numFmtId="4" fontId="3" fillId="0" borderId="1" xfId="0" applyNumberFormat="1" applyFont="1" applyBorder="1" applyAlignment="1">
      <alignment wrapText="1"/>
    </xf>
    <xf numFmtId="4" fontId="0" fillId="0" borderId="1" xfId="0" applyNumberFormat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49" fontId="5" fillId="0" borderId="0" xfId="0" applyNumberFormat="1" applyFont="1" applyAlignment="1">
      <alignment horizontal="right" vertical="top" wrapText="1"/>
    </xf>
    <xf numFmtId="4" fontId="5" fillId="0" borderId="0" xfId="0" applyNumberFormat="1" applyFont="1" applyAlignment="1">
      <alignment horizontal="right" vertical="top" wrapText="1"/>
    </xf>
    <xf numFmtId="164" fontId="4" fillId="0" borderId="0" xfId="0" applyNumberFormat="1" applyFont="1" applyAlignment="1">
      <alignment horizontal="right" vertical="top" wrapText="1"/>
    </xf>
    <xf numFmtId="4" fontId="5" fillId="2" borderId="0" xfId="0" applyNumberFormat="1" applyFont="1" applyFill="1" applyAlignment="1">
      <alignment horizontal="left" vertical="top" wrapText="1"/>
    </xf>
    <xf numFmtId="4" fontId="5" fillId="2" borderId="0" xfId="0" applyNumberFormat="1" applyFont="1" applyFill="1" applyAlignment="1">
      <alignment horizontal="right" vertical="top" wrapText="1"/>
    </xf>
    <xf numFmtId="164" fontId="4" fillId="2" borderId="1" xfId="0" applyNumberFormat="1" applyFont="1" applyFill="1" applyBorder="1" applyAlignment="1">
      <alignment horizontal="right" vertical="top" wrapText="1"/>
    </xf>
    <xf numFmtId="49" fontId="5" fillId="0" borderId="0" xfId="0" applyNumberFormat="1" applyFont="1" applyAlignment="1">
      <alignment horizontal="left" vertical="top" wrapText="1"/>
    </xf>
    <xf numFmtId="49" fontId="5" fillId="0" borderId="4" xfId="0" applyNumberFormat="1" applyFont="1" applyBorder="1" applyAlignment="1">
      <alignment horizontal="right" vertical="top" wrapText="1"/>
    </xf>
    <xf numFmtId="49" fontId="5" fillId="0" borderId="1" xfId="0" applyNumberFormat="1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right" vertical="top" wrapText="1"/>
    </xf>
    <xf numFmtId="164" fontId="0" fillId="0" borderId="1" xfId="0" applyNumberFormat="1" applyBorder="1" applyAlignment="1">
      <alignment wrapText="1"/>
    </xf>
    <xf numFmtId="0" fontId="8" fillId="2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79A0F-A7C0-4251-8AEF-6F21EDED08AC}">
  <sheetPr>
    <pageSetUpPr fitToPage="1"/>
  </sheetPr>
  <dimension ref="A1:H19"/>
  <sheetViews>
    <sheetView showGridLines="0" tabSelected="1" zoomScale="90" zoomScaleNormal="90" workbookViewId="0">
      <pane ySplit="1" topLeftCell="A2" activePane="bottomLeft" state="frozen"/>
      <selection pane="bottomLeft" activeCell="D27" sqref="D27"/>
    </sheetView>
  </sheetViews>
  <sheetFormatPr defaultColWidth="9.1796875" defaultRowHeight="12.5" x14ac:dyDescent="0.35"/>
  <cols>
    <col min="1" max="1" width="18" style="5" customWidth="1"/>
    <col min="2" max="2" width="40.453125" style="5" customWidth="1"/>
    <col min="3" max="3" width="19.26953125" style="8" customWidth="1"/>
    <col min="4" max="5" width="16.1796875" style="7" customWidth="1"/>
    <col min="6" max="8" width="16.1796875" style="6" customWidth="1"/>
    <col min="9" max="16384" width="9.1796875" style="5"/>
  </cols>
  <sheetData>
    <row r="1" spans="1:8" ht="34.5" customHeight="1" x14ac:dyDescent="0.35">
      <c r="A1" s="38" t="s">
        <v>37</v>
      </c>
      <c r="B1" s="39"/>
      <c r="C1" s="16" t="s">
        <v>31</v>
      </c>
      <c r="D1" s="16" t="s">
        <v>36</v>
      </c>
      <c r="E1" s="16" t="s">
        <v>29</v>
      </c>
      <c r="F1" s="16" t="s">
        <v>28</v>
      </c>
      <c r="G1" s="16" t="s">
        <v>24</v>
      </c>
      <c r="H1" s="15" t="s">
        <v>27</v>
      </c>
    </row>
    <row r="2" spans="1:8" x14ac:dyDescent="0.35">
      <c r="A2" s="12" t="s">
        <v>26</v>
      </c>
      <c r="B2" s="12" t="s">
        <v>25</v>
      </c>
      <c r="C2" s="11" t="s">
        <v>39</v>
      </c>
      <c r="D2" s="10" t="s">
        <v>39</v>
      </c>
      <c r="E2" s="10" t="s">
        <v>39</v>
      </c>
      <c r="F2" s="9" t="s">
        <v>39</v>
      </c>
      <c r="G2" s="9" t="s">
        <v>39</v>
      </c>
      <c r="H2" s="9" t="s">
        <v>39</v>
      </c>
    </row>
    <row r="3" spans="1:8" x14ac:dyDescent="0.35">
      <c r="A3" s="12" t="s">
        <v>22</v>
      </c>
      <c r="B3" s="12" t="s">
        <v>30</v>
      </c>
      <c r="C3" s="11">
        <v>303696.46999999997</v>
      </c>
      <c r="D3" s="10">
        <v>298789.7</v>
      </c>
      <c r="E3" s="10">
        <v>249659.59</v>
      </c>
      <c r="F3" s="9">
        <v>298914</v>
      </c>
      <c r="G3" s="9">
        <v>252514.32</v>
      </c>
      <c r="H3" s="9">
        <v>202572.37</v>
      </c>
    </row>
    <row r="4" spans="1:8" x14ac:dyDescent="0.35">
      <c r="A4" s="12" t="s">
        <v>22</v>
      </c>
      <c r="B4" s="12" t="s">
        <v>23</v>
      </c>
      <c r="C4" s="11">
        <v>7106.07</v>
      </c>
      <c r="D4" s="10">
        <v>13277.79</v>
      </c>
      <c r="E4" s="10">
        <v>13820.34</v>
      </c>
      <c r="F4" s="9">
        <v>10404</v>
      </c>
      <c r="G4" s="9">
        <v>3548.6499999999996</v>
      </c>
      <c r="H4" s="9">
        <v>4739.1500000000005</v>
      </c>
    </row>
    <row r="5" spans="1:8" x14ac:dyDescent="0.35">
      <c r="A5" s="12" t="s">
        <v>22</v>
      </c>
      <c r="B5" s="12" t="s">
        <v>19</v>
      </c>
      <c r="C5" s="11">
        <v>1550</v>
      </c>
      <c r="D5" s="10">
        <v>0</v>
      </c>
      <c r="E5" s="10">
        <v>0</v>
      </c>
      <c r="F5" s="9">
        <v>4400</v>
      </c>
      <c r="G5" s="9">
        <v>20419</v>
      </c>
      <c r="H5" s="9">
        <v>0</v>
      </c>
    </row>
    <row r="6" spans="1:8" s="18" customFormat="1" ht="13" x14ac:dyDescent="0.35">
      <c r="A6" s="13" t="s">
        <v>35</v>
      </c>
      <c r="B6" s="13"/>
      <c r="C6" s="17">
        <v>312352.53999999998</v>
      </c>
      <c r="D6" s="16">
        <v>312067.49</v>
      </c>
      <c r="E6" s="16">
        <v>263479.93</v>
      </c>
      <c r="F6" s="14">
        <v>313718</v>
      </c>
      <c r="G6" s="14">
        <v>276481.96999999997</v>
      </c>
      <c r="H6" s="14">
        <v>207311.52</v>
      </c>
    </row>
    <row r="7" spans="1:8" x14ac:dyDescent="0.35">
      <c r="A7" s="12" t="s">
        <v>18</v>
      </c>
      <c r="B7" s="12" t="s">
        <v>19</v>
      </c>
      <c r="C7" s="11">
        <v>2366.39</v>
      </c>
      <c r="D7" s="10">
        <v>598.27</v>
      </c>
      <c r="E7" s="10">
        <v>160.71</v>
      </c>
      <c r="F7" s="9">
        <v>5914.13</v>
      </c>
      <c r="G7" s="9">
        <v>26081.360000000001</v>
      </c>
      <c r="H7" s="9">
        <v>3200.25</v>
      </c>
    </row>
    <row r="8" spans="1:8" x14ac:dyDescent="0.35">
      <c r="A8" s="12" t="s">
        <v>18</v>
      </c>
      <c r="B8" s="12" t="s">
        <v>34</v>
      </c>
      <c r="C8" s="11">
        <v>213547.75</v>
      </c>
      <c r="D8" s="10">
        <v>179240</v>
      </c>
      <c r="E8" s="10">
        <v>203597.94</v>
      </c>
      <c r="F8" s="9">
        <v>211612.65</v>
      </c>
      <c r="G8" s="9">
        <v>196072.78000000003</v>
      </c>
      <c r="H8" s="9">
        <v>111073.75410000001</v>
      </c>
    </row>
    <row r="9" spans="1:8" x14ac:dyDescent="0.35">
      <c r="A9" s="12" t="s">
        <v>21</v>
      </c>
      <c r="B9" s="12" t="s">
        <v>20</v>
      </c>
      <c r="C9" s="11">
        <v>63852.21</v>
      </c>
      <c r="D9" s="10">
        <v>61535.26</v>
      </c>
      <c r="E9" s="10">
        <v>81155.520000000004</v>
      </c>
      <c r="F9" s="9">
        <v>54897</v>
      </c>
      <c r="G9" s="9">
        <v>84809.7</v>
      </c>
      <c r="H9" s="9">
        <v>64652.320500000002</v>
      </c>
    </row>
    <row r="10" spans="1:8" x14ac:dyDescent="0.35">
      <c r="A10" s="12" t="s">
        <v>17</v>
      </c>
      <c r="B10" s="12" t="s">
        <v>33</v>
      </c>
      <c r="C10" s="11">
        <v>53287.33</v>
      </c>
      <c r="D10" s="10">
        <v>45729.77</v>
      </c>
      <c r="E10" s="10">
        <v>57505.36</v>
      </c>
      <c r="F10" s="9">
        <v>50072</v>
      </c>
      <c r="G10" s="9">
        <v>74616.52</v>
      </c>
      <c r="H10" s="9">
        <v>62947.457499999997</v>
      </c>
    </row>
    <row r="11" spans="1:8" x14ac:dyDescent="0.35">
      <c r="A11" s="12" t="s">
        <v>16</v>
      </c>
      <c r="B11" s="12" t="s">
        <v>32</v>
      </c>
      <c r="C11" s="11">
        <v>16151.61</v>
      </c>
      <c r="D11" s="10">
        <v>16249.89</v>
      </c>
      <c r="E11" s="10">
        <v>5810.53</v>
      </c>
      <c r="F11" s="9">
        <v>26999</v>
      </c>
      <c r="G11" s="9">
        <v>20112.12</v>
      </c>
      <c r="H11" s="9">
        <v>40224.219599999997</v>
      </c>
    </row>
    <row r="12" spans="1:8" s="18" customFormat="1" ht="13" x14ac:dyDescent="0.35">
      <c r="A12" s="13" t="s">
        <v>15</v>
      </c>
      <c r="B12" s="13"/>
      <c r="C12" s="17">
        <v>349205.29000000004</v>
      </c>
      <c r="D12" s="16">
        <v>303353.19</v>
      </c>
      <c r="E12" s="16">
        <v>348230.06</v>
      </c>
      <c r="F12" s="14">
        <v>349494.78</v>
      </c>
      <c r="G12" s="14">
        <v>401692.48000000004</v>
      </c>
      <c r="H12" s="14">
        <v>282098.00169999996</v>
      </c>
    </row>
    <row r="13" spans="1:8" x14ac:dyDescent="0.35">
      <c r="A13" s="12"/>
      <c r="B13" s="12"/>
      <c r="C13" s="11"/>
      <c r="D13" s="10"/>
      <c r="E13" s="10"/>
      <c r="F13" s="9"/>
      <c r="G13" s="9"/>
      <c r="H13" s="9"/>
    </row>
    <row r="14" spans="1:8" s="18" customFormat="1" ht="13" x14ac:dyDescent="0.35">
      <c r="A14" s="13" t="s">
        <v>38</v>
      </c>
      <c r="B14" s="13"/>
      <c r="C14" s="17">
        <v>661557.83000000007</v>
      </c>
      <c r="D14" s="16">
        <v>615420.67999999993</v>
      </c>
      <c r="E14" s="16">
        <v>611709.99</v>
      </c>
      <c r="F14" s="14">
        <v>663212.78</v>
      </c>
      <c r="G14" s="14">
        <v>678174.45</v>
      </c>
      <c r="H14" s="14">
        <v>489409.52169999992</v>
      </c>
    </row>
    <row r="15" spans="1:8" s="18" customFormat="1" ht="14.5" customHeight="1" x14ac:dyDescent="0.35">
      <c r="C15" s="30"/>
      <c r="D15" s="28"/>
      <c r="E15" s="28"/>
      <c r="F15" s="31"/>
      <c r="G15" s="31"/>
      <c r="H15" s="31"/>
    </row>
    <row r="17" spans="2:8" ht="13" hidden="1" x14ac:dyDescent="0.35">
      <c r="B17" s="18" t="s">
        <v>45</v>
      </c>
      <c r="C17" s="8">
        <f>1360896000+82337000+10385000</f>
        <v>1453618000</v>
      </c>
      <c r="D17" s="7">
        <f>1292182000+143872000-44267000</f>
        <v>1391787000</v>
      </c>
      <c r="E17" s="7">
        <f>1183179000+130420000-36280000</f>
        <v>1277319000</v>
      </c>
      <c r="F17" s="6">
        <f>1106280000+120758000-29474000</f>
        <v>1197564000</v>
      </c>
      <c r="G17" s="6">
        <f>1030378000+115293000+6131000</f>
        <v>1151802000</v>
      </c>
      <c r="H17" s="6">
        <f>985119000+137750000+55477000</f>
        <v>1178346000</v>
      </c>
    </row>
    <row r="19" spans="2:8" ht="29" x14ac:dyDescent="0.35">
      <c r="B19" s="19" t="s">
        <v>44</v>
      </c>
      <c r="C19" s="32">
        <f>C14/C17</f>
        <v>4.551111984028817E-4</v>
      </c>
      <c r="D19" s="32">
        <f t="shared" ref="D19:H19" si="0">D14/D17</f>
        <v>4.4218021866851745E-4</v>
      </c>
      <c r="E19" s="32">
        <f t="shared" si="0"/>
        <v>4.789015038529921E-4</v>
      </c>
      <c r="F19" s="32">
        <f t="shared" si="0"/>
        <v>5.5380153378024053E-4</v>
      </c>
      <c r="G19" s="32">
        <f t="shared" si="0"/>
        <v>5.887942979782983E-4</v>
      </c>
      <c r="H19" s="32">
        <f t="shared" si="0"/>
        <v>4.1533600631732945E-4</v>
      </c>
    </row>
  </sheetData>
  <mergeCells count="1">
    <mergeCell ref="A1:B1"/>
  </mergeCells>
  <pageMargins left="0.25" right="0.25" top="0.75" bottom="0.75" header="0.3" footer="0.3"/>
  <pageSetup paperSize="8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16D33-E2A3-424F-B4C6-BA9A7CE08311}">
  <dimension ref="A1:H12"/>
  <sheetViews>
    <sheetView workbookViewId="0">
      <selection activeCell="C13" sqref="C13"/>
    </sheetView>
  </sheetViews>
  <sheetFormatPr defaultRowHeight="14.5" x14ac:dyDescent="0.35"/>
  <cols>
    <col min="1" max="1" width="57" customWidth="1"/>
    <col min="2" max="2" width="18.453125" customWidth="1"/>
    <col min="3" max="3" width="16.453125" customWidth="1"/>
    <col min="4" max="4" width="18" customWidth="1"/>
    <col min="5" max="6" width="16" customWidth="1"/>
  </cols>
  <sheetData>
    <row r="1" spans="1:8" ht="20" x14ac:dyDescent="0.35">
      <c r="A1" s="20"/>
      <c r="B1" s="16" t="s">
        <v>36</v>
      </c>
      <c r="C1" s="16" t="s">
        <v>29</v>
      </c>
      <c r="D1" s="16" t="s">
        <v>28</v>
      </c>
      <c r="E1" s="16" t="s">
        <v>40</v>
      </c>
      <c r="F1" s="16" t="s">
        <v>41</v>
      </c>
    </row>
    <row r="2" spans="1:8" x14ac:dyDescent="0.35">
      <c r="A2" s="21" t="s">
        <v>25</v>
      </c>
      <c r="B2" s="16"/>
      <c r="C2" s="16"/>
      <c r="D2" s="14"/>
      <c r="E2" s="14"/>
      <c r="F2" s="14"/>
    </row>
    <row r="3" spans="1:8" x14ac:dyDescent="0.35">
      <c r="A3" s="22" t="s">
        <v>42</v>
      </c>
      <c r="B3" s="10">
        <v>64356</v>
      </c>
      <c r="C3" s="10">
        <v>40489</v>
      </c>
      <c r="D3" s="10">
        <v>43308</v>
      </c>
      <c r="E3" s="10">
        <v>16500</v>
      </c>
      <c r="F3" s="10">
        <v>18100</v>
      </c>
    </row>
    <row r="4" spans="1:8" x14ac:dyDescent="0.35">
      <c r="A4" s="22"/>
      <c r="B4" s="10"/>
      <c r="C4" s="10"/>
      <c r="D4" s="9"/>
      <c r="E4" s="9"/>
      <c r="F4" s="9"/>
    </row>
    <row r="5" spans="1:8" x14ac:dyDescent="0.35">
      <c r="A5" s="22"/>
      <c r="B5" s="10"/>
      <c r="C5" s="10"/>
      <c r="D5" s="9"/>
      <c r="E5" s="9"/>
      <c r="F5" s="9"/>
    </row>
    <row r="6" spans="1:8" x14ac:dyDescent="0.35">
      <c r="A6" s="34" t="s">
        <v>14</v>
      </c>
      <c r="B6" s="16">
        <f t="shared" ref="B6:D6" si="0">SUM(B3:B5)</f>
        <v>64356</v>
      </c>
      <c r="C6" s="16">
        <f t="shared" si="0"/>
        <v>40489</v>
      </c>
      <c r="D6" s="16">
        <f t="shared" si="0"/>
        <v>43308</v>
      </c>
      <c r="E6" s="16">
        <f>SUM(E3:E5)</f>
        <v>16500</v>
      </c>
      <c r="F6" s="16">
        <f>SUM(F3:F5)</f>
        <v>18100</v>
      </c>
    </row>
    <row r="7" spans="1:8" x14ac:dyDescent="0.35">
      <c r="A7" s="33"/>
      <c r="B7" s="28"/>
      <c r="C7" s="28"/>
      <c r="D7" s="28"/>
      <c r="E7" s="28"/>
      <c r="F7" s="28"/>
    </row>
    <row r="8" spans="1:8" s="5" customFormat="1" ht="13" hidden="1" x14ac:dyDescent="0.35">
      <c r="A8" s="18" t="s">
        <v>45</v>
      </c>
      <c r="B8" s="7">
        <f>1292182000+143872000-44267000</f>
        <v>1391787000</v>
      </c>
      <c r="C8" s="7">
        <f>1183179000+130420000-36280000</f>
        <v>1277319000</v>
      </c>
      <c r="D8" s="6">
        <f>1106280000+120758000-29474000</f>
        <v>1197564000</v>
      </c>
      <c r="E8" s="6">
        <f>1030378000+115293000+6131000</f>
        <v>1151802000</v>
      </c>
      <c r="F8" s="6">
        <f>985119000+137750000+55477000</f>
        <v>1178346000</v>
      </c>
    </row>
    <row r="9" spans="1:8" s="5" customFormat="1" ht="13" x14ac:dyDescent="0.35">
      <c r="B9" s="18"/>
      <c r="C9" s="8"/>
      <c r="D9" s="7"/>
      <c r="E9" s="7"/>
      <c r="F9" s="6"/>
      <c r="G9" s="6"/>
      <c r="H9" s="6"/>
    </row>
    <row r="10" spans="1:8" x14ac:dyDescent="0.35">
      <c r="A10" s="35" t="s">
        <v>44</v>
      </c>
      <c r="B10" s="36">
        <f>B6/B8</f>
        <v>4.6239834112547392E-5</v>
      </c>
      <c r="C10" s="36">
        <f t="shared" ref="C10:F10" si="1">C6/C8</f>
        <v>3.1698424590881368E-5</v>
      </c>
      <c r="D10" s="36">
        <f t="shared" si="1"/>
        <v>3.616341172580338E-5</v>
      </c>
      <c r="E10" s="36">
        <f t="shared" si="1"/>
        <v>1.4325378841154991E-5</v>
      </c>
      <c r="F10" s="36">
        <f t="shared" si="1"/>
        <v>1.536051380494354E-5</v>
      </c>
    </row>
    <row r="11" spans="1:8" x14ac:dyDescent="0.35">
      <c r="A11" s="27"/>
      <c r="B11" s="29"/>
      <c r="C11" s="29"/>
      <c r="D11" s="29"/>
      <c r="E11" s="29"/>
      <c r="F11" s="29"/>
    </row>
    <row r="12" spans="1:8" ht="69.75" customHeight="1" x14ac:dyDescent="0.35">
      <c r="A12" s="2" t="s">
        <v>43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D9273-C953-49AF-B56A-EBFA2C92CE45}">
  <dimension ref="A1:H19"/>
  <sheetViews>
    <sheetView workbookViewId="0">
      <selection activeCell="E26" sqref="E26"/>
    </sheetView>
  </sheetViews>
  <sheetFormatPr defaultRowHeight="14.5" x14ac:dyDescent="0.35"/>
  <cols>
    <col min="1" max="1" width="24.6328125" style="1" customWidth="1"/>
    <col min="2" max="7" width="15.1796875" style="1" customWidth="1"/>
    <col min="8" max="8" width="16.81640625" style="1" customWidth="1"/>
    <col min="9" max="9" width="16.36328125" style="2" customWidth="1"/>
    <col min="10" max="10" width="10.453125" style="2" customWidth="1"/>
    <col min="11" max="16384" width="8.7265625" style="2"/>
  </cols>
  <sheetData>
    <row r="1" spans="1:8" ht="55.5" x14ac:dyDescent="0.45">
      <c r="A1" s="23" t="s">
        <v>46</v>
      </c>
      <c r="B1" s="24"/>
      <c r="C1" s="24"/>
      <c r="D1" s="24"/>
      <c r="E1" s="24"/>
      <c r="F1" s="24"/>
    </row>
    <row r="2" spans="1:8" x14ac:dyDescent="0.35">
      <c r="A2" s="24"/>
      <c r="B2" s="24"/>
      <c r="C2" s="24"/>
      <c r="D2" s="24"/>
      <c r="E2" s="24"/>
      <c r="F2" s="24"/>
    </row>
    <row r="3" spans="1:8" s="4" customFormat="1" x14ac:dyDescent="0.35">
      <c r="A3" s="19"/>
      <c r="B3" s="19" t="s">
        <v>6</v>
      </c>
      <c r="C3" s="19" t="s">
        <v>7</v>
      </c>
      <c r="D3" s="19" t="s">
        <v>8</v>
      </c>
      <c r="E3" s="19" t="s">
        <v>9</v>
      </c>
      <c r="F3" s="19" t="s">
        <v>10</v>
      </c>
      <c r="G3" s="3"/>
      <c r="H3" s="3"/>
    </row>
    <row r="4" spans="1:8" x14ac:dyDescent="0.35">
      <c r="A4" s="19" t="s">
        <v>0</v>
      </c>
      <c r="B4" s="24">
        <v>9649.68</v>
      </c>
      <c r="C4" s="24">
        <v>12676.27</v>
      </c>
      <c r="D4" s="24">
        <v>20257.490000000002</v>
      </c>
      <c r="E4" s="24">
        <v>23063.42</v>
      </c>
      <c r="F4" s="24">
        <v>23983.54</v>
      </c>
    </row>
    <row r="5" spans="1:8" x14ac:dyDescent="0.35">
      <c r="A5" s="19" t="s">
        <v>2</v>
      </c>
      <c r="B5" s="24">
        <v>45.4</v>
      </c>
      <c r="C5" s="24">
        <v>136.03</v>
      </c>
      <c r="D5" s="24">
        <v>154.49</v>
      </c>
      <c r="E5" s="24">
        <v>150.60000000000002</v>
      </c>
      <c r="F5" s="24">
        <v>208.80000000000004</v>
      </c>
    </row>
    <row r="6" spans="1:8" x14ac:dyDescent="0.35">
      <c r="A6" s="19" t="s">
        <v>5</v>
      </c>
      <c r="B6" s="24">
        <v>0</v>
      </c>
      <c r="C6" s="24">
        <v>0</v>
      </c>
      <c r="D6" s="24">
        <v>0</v>
      </c>
      <c r="E6" s="24">
        <v>0</v>
      </c>
      <c r="F6" s="24">
        <v>351.02</v>
      </c>
    </row>
    <row r="7" spans="1:8" x14ac:dyDescent="0.35">
      <c r="A7" s="19" t="s">
        <v>1</v>
      </c>
      <c r="B7" s="24">
        <v>5645.97</v>
      </c>
      <c r="C7" s="24">
        <v>7298.92</v>
      </c>
      <c r="D7" s="24">
        <v>15582.800000000001</v>
      </c>
      <c r="E7" s="24">
        <v>12479.170000000002</v>
      </c>
      <c r="F7" s="24">
        <v>2995.9600000000005</v>
      </c>
    </row>
    <row r="8" spans="1:8" x14ac:dyDescent="0.35">
      <c r="A8" s="19" t="s">
        <v>3</v>
      </c>
      <c r="B8" s="24">
        <v>561.3900000000001</v>
      </c>
      <c r="C8" s="24">
        <v>534.86</v>
      </c>
      <c r="D8" s="24">
        <v>610.77</v>
      </c>
      <c r="E8" s="24">
        <v>582.97</v>
      </c>
      <c r="F8" s="24">
        <v>77.69</v>
      </c>
    </row>
    <row r="9" spans="1:8" x14ac:dyDescent="0.35">
      <c r="A9" s="19" t="s">
        <v>4</v>
      </c>
      <c r="B9" s="24">
        <v>0</v>
      </c>
      <c r="C9" s="24">
        <v>0</v>
      </c>
      <c r="D9" s="24">
        <v>99.99</v>
      </c>
      <c r="E9" s="24">
        <v>199.98</v>
      </c>
      <c r="F9" s="24">
        <v>428.93</v>
      </c>
    </row>
    <row r="10" spans="1:8" x14ac:dyDescent="0.35">
      <c r="A10" s="19" t="s">
        <v>11</v>
      </c>
      <c r="B10" s="24">
        <v>1650</v>
      </c>
      <c r="C10" s="24">
        <v>1650</v>
      </c>
      <c r="D10" s="24">
        <v>1650</v>
      </c>
      <c r="E10" s="24">
        <v>1650</v>
      </c>
      <c r="F10" s="24">
        <v>4440</v>
      </c>
    </row>
    <row r="11" spans="1:8" x14ac:dyDescent="0.35">
      <c r="A11" s="25" t="s">
        <v>12</v>
      </c>
      <c r="B11" s="26">
        <v>1050</v>
      </c>
      <c r="C11" s="26">
        <v>1216.01</v>
      </c>
      <c r="D11" s="26">
        <v>3008.7</v>
      </c>
      <c r="E11" s="26">
        <v>2661.63</v>
      </c>
      <c r="F11" s="26">
        <v>2234.3000000000002</v>
      </c>
    </row>
    <row r="12" spans="1:8" x14ac:dyDescent="0.35">
      <c r="A12" s="25" t="s">
        <v>13</v>
      </c>
      <c r="B12" s="26">
        <v>5000</v>
      </c>
      <c r="C12" s="26">
        <v>5000</v>
      </c>
      <c r="D12" s="26">
        <v>5000</v>
      </c>
      <c r="E12" s="26">
        <v>4511.13</v>
      </c>
      <c r="F12" s="26">
        <v>5000</v>
      </c>
    </row>
    <row r="13" spans="1:8" x14ac:dyDescent="0.35">
      <c r="A13" s="25" t="s">
        <v>47</v>
      </c>
      <c r="B13" s="26">
        <v>95.88</v>
      </c>
      <c r="C13" s="26">
        <v>95.88</v>
      </c>
      <c r="D13" s="26">
        <v>79.900000000000006</v>
      </c>
      <c r="E13" s="26">
        <v>95.88</v>
      </c>
      <c r="F13" s="26">
        <v>95.88</v>
      </c>
    </row>
    <row r="14" spans="1:8" x14ac:dyDescent="0.35">
      <c r="A14" s="25" t="s">
        <v>48</v>
      </c>
      <c r="B14" s="26">
        <v>320</v>
      </c>
      <c r="C14" s="26">
        <v>320</v>
      </c>
      <c r="D14" s="26">
        <v>320</v>
      </c>
      <c r="E14" s="26">
        <v>384</v>
      </c>
      <c r="F14" s="26">
        <v>384</v>
      </c>
    </row>
    <row r="15" spans="1:8" x14ac:dyDescent="0.35">
      <c r="A15" s="25" t="s">
        <v>49</v>
      </c>
      <c r="B15" s="25"/>
      <c r="C15" s="25"/>
      <c r="D15" s="25"/>
      <c r="E15" s="26">
        <v>74.989999999999995</v>
      </c>
      <c r="F15" s="25"/>
    </row>
    <row r="16" spans="1:8" s="4" customFormat="1" x14ac:dyDescent="0.35">
      <c r="A16" s="19" t="s">
        <v>14</v>
      </c>
      <c r="B16" s="19">
        <f>SUM(B4:B15)</f>
        <v>24018.32</v>
      </c>
      <c r="C16" s="19">
        <f t="shared" ref="C16:F16" si="0">SUM(C4:C15)</f>
        <v>28927.97</v>
      </c>
      <c r="D16" s="19">
        <f t="shared" si="0"/>
        <v>46764.14</v>
      </c>
      <c r="E16" s="19">
        <f t="shared" si="0"/>
        <v>45853.77</v>
      </c>
      <c r="F16" s="19">
        <f t="shared" si="0"/>
        <v>40200.119999999995</v>
      </c>
      <c r="G16" s="3"/>
      <c r="H16" s="3"/>
    </row>
    <row r="17" spans="1:8" s="4" customFormat="1" x14ac:dyDescent="0.35">
      <c r="A17" s="3"/>
      <c r="B17" s="3"/>
      <c r="C17" s="3"/>
      <c r="D17" s="3"/>
      <c r="E17" s="3"/>
      <c r="F17" s="3"/>
      <c r="G17" s="3"/>
      <c r="H17" s="3"/>
    </row>
    <row r="18" spans="1:8" s="5" customFormat="1" ht="13" hidden="1" x14ac:dyDescent="0.35">
      <c r="A18" s="18" t="s">
        <v>45</v>
      </c>
      <c r="B18" s="7">
        <f>1292182000+143872000-44267000</f>
        <v>1391787000</v>
      </c>
      <c r="C18" s="7">
        <f>1183179000+130420000-36280000</f>
        <v>1277319000</v>
      </c>
      <c r="D18" s="6">
        <f>1106280000+120758000-29474000</f>
        <v>1197564000</v>
      </c>
      <c r="E18" s="6">
        <f>1030378000+115293000+6131000</f>
        <v>1151802000</v>
      </c>
      <c r="F18" s="6">
        <f>985119000+137750000+55477000</f>
        <v>1178346000</v>
      </c>
    </row>
    <row r="19" spans="1:8" ht="43.5" x14ac:dyDescent="0.35">
      <c r="A19" s="19" t="s">
        <v>44</v>
      </c>
      <c r="B19" s="37">
        <f>B16/B18</f>
        <v>1.7257180876096701E-5</v>
      </c>
      <c r="C19" s="37">
        <f t="shared" ref="C19:F19" si="1">C16/C18</f>
        <v>2.2647412275242129E-5</v>
      </c>
      <c r="D19" s="37">
        <f t="shared" si="1"/>
        <v>3.904938692211857E-5</v>
      </c>
      <c r="E19" s="37">
        <f t="shared" si="1"/>
        <v>3.9810462214859845E-5</v>
      </c>
      <c r="F19" s="37">
        <f t="shared" si="1"/>
        <v>3.4115718133723028E-5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Advertising spend</vt:lpstr>
      <vt:lpstr>PR spend</vt:lpstr>
      <vt:lpstr>Marketing tools</vt:lpstr>
      <vt:lpstr>'Advertising spend'!Print_Area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2026-10-01T11:04:25Z</dcterms:created>
  <dcterms:modified xsi:type="dcterms:W3CDTF">2026-10-01T11:05:17Z</dcterms:modified>
</cp:coreProperties>
</file>