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autoCompressPictures="0"/>
  <xr:revisionPtr revIDLastSave="0" documentId="6_{7D760F86-B51F-438A-A07F-5BDD30688B8E}" xr6:coauthVersionLast="47" xr6:coauthVersionMax="47" xr10:uidLastSave="{00000000-0000-0000-0000-000000000000}"/>
  <bookViews>
    <workbookView xWindow="-120" yWindow="-16320" windowWidth="29040" windowHeight="15720" tabRatio="500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Sheet1!$B$15:$G$55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8" i="1" l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17" i="1"/>
  <c r="E55" i="1" l="1"/>
  <c r="D55" i="1"/>
  <c r="G55" i="1" s="1"/>
  <c r="F55" i="1"/>
  <c r="C55" i="1"/>
  <c r="G49" i="1"/>
  <c r="G50" i="1"/>
  <c r="G51" i="1"/>
  <c r="G52" i="1"/>
  <c r="G45" i="1"/>
  <c r="G46" i="1"/>
  <c r="G47" i="1"/>
  <c r="G38" i="1"/>
  <c r="G39" i="1"/>
  <c r="G40" i="1"/>
  <c r="G41" i="1"/>
  <c r="G42" i="1"/>
  <c r="G43" i="1"/>
  <c r="G31" i="1"/>
  <c r="G27" i="1"/>
  <c r="G28" i="1"/>
  <c r="G29" i="1"/>
  <c r="G24" i="1"/>
  <c r="G25" i="1"/>
  <c r="G20" i="1"/>
  <c r="G17" i="1"/>
  <c r="G18" i="1"/>
  <c r="G54" i="1"/>
  <c r="G53" i="1"/>
  <c r="G48" i="1"/>
  <c r="G44" i="1"/>
  <c r="G37" i="1"/>
  <c r="G36" i="1"/>
  <c r="G35" i="1"/>
  <c r="G34" i="1"/>
  <c r="G33" i="1"/>
  <c r="G32" i="1"/>
  <c r="G30" i="1"/>
  <c r="G26" i="1"/>
  <c r="G23" i="1"/>
  <c r="G22" i="1"/>
  <c r="G21" i="1"/>
  <c r="G19" i="1"/>
</calcChain>
</file>

<file path=xl/sharedStrings.xml><?xml version="1.0" encoding="utf-8"?>
<sst xmlns="http://schemas.openxmlformats.org/spreadsheetml/2006/main" count="124" uniqueCount="92">
  <si>
    <t>Date:</t>
  </si>
  <si>
    <t>Name</t>
  </si>
  <si>
    <t>Job title</t>
  </si>
  <si>
    <t>Telelphone No.</t>
  </si>
  <si>
    <t>Email Address</t>
  </si>
  <si>
    <t>1. Please could you supply the name, email address and telephone number of the commissioner with responsibility for placements in supported living.</t>
  </si>
  <si>
    <t>Council:</t>
  </si>
  <si>
    <t>Provider</t>
  </si>
  <si>
    <t>(a) Number of service users</t>
  </si>
  <si>
    <t>Add more rows as required</t>
  </si>
  <si>
    <t>a. How many are placed in area (i.e. within the Council boundary)?</t>
  </si>
  <si>
    <t>b. How many are placed out of area (i.e. outside the Council boundary)?</t>
  </si>
  <si>
    <t>a. Highest</t>
  </si>
  <si>
    <t>b. Lowest</t>
  </si>
  <si>
    <t>c. Average</t>
  </si>
  <si>
    <t>a. Less than £500</t>
  </si>
  <si>
    <t>b. £500 to £749</t>
  </si>
  <si>
    <t>c. £750 to £999</t>
  </si>
  <si>
    <t>d. £1,000 to £1,249</t>
  </si>
  <si>
    <t>e. £1,250 to £1,499</t>
  </si>
  <si>
    <t>f. £1,500 to £1,999</t>
  </si>
  <si>
    <t>g. £2,000 to £2,499</t>
  </si>
  <si>
    <t>h. £2,500 or more</t>
  </si>
  <si>
    <t>2023/24</t>
  </si>
  <si>
    <t>2. Please provide the total number of adults (aged 18-64) with a primary support need of learning disabilities (LD) or Autism Spectrum Disorder (ASD) funded by the Council and receiving long-term care in supported living settings.</t>
  </si>
  <si>
    <t>a.	 Please provide, for each provider, the number of adults aged 18-64 with LD or ASD funded by the Council in long-term supported living placements</t>
  </si>
  <si>
    <t>b. 	Please provide total expenditure with each provider related to long-term placements in supported living for adults aged 18-64 with LD or ASD</t>
  </si>
  <si>
    <t>5.	Please provide the number of adults (aged 18-64) with a primary support need of LD or ASD in supported living with fees per week of:</t>
  </si>
  <si>
    <t>FOI Answers: Supported Living for Adults with LD and ASD</t>
  </si>
  <si>
    <t>2024/25</t>
  </si>
  <si>
    <r>
      <t xml:space="preserve">3. Please provide a list of providers of supported living services used by the council to place adults (aged 18-64) with a primary support need of LD or ASD receiving long-term care.  </t>
    </r>
    <r>
      <rPr>
        <i/>
        <sz val="10"/>
        <rFont val="Arial"/>
        <family val="2"/>
      </rPr>
      <t>Please provide data for the latest month (if available); if not, the last financial year 2024/25</t>
    </r>
  </si>
  <si>
    <t>For the question 3 (above), please state which timescale has been used (e.g. latest month or financial year 2024/25)</t>
  </si>
  <si>
    <r>
      <t xml:space="preserve">4. Please provide the average weekly fee the Council pays to providers of long-term care in supported living settings for adults (aged 18-64) with LD or ASD. </t>
    </r>
    <r>
      <rPr>
        <i/>
        <sz val="10"/>
        <rFont val="Arial"/>
        <family val="2"/>
      </rPr>
      <t>Please provide data for the latest month (if available); if not, the last financial year 2024/25</t>
    </r>
  </si>
  <si>
    <r>
      <t xml:space="preserve">6.	Please provide the (a) highest (b) lowest and (c) average hourly rate the Council pays to providers of supported living service for adults (aged 18-64) with a primary support need of LD or ASD. </t>
    </r>
    <r>
      <rPr>
        <i/>
        <sz val="10"/>
        <rFont val="Arial"/>
        <family val="2"/>
      </rPr>
      <t>Please provide data for the latest month (if available); if not, the latest financial year 2024/25.</t>
    </r>
  </si>
  <si>
    <t>ACTIVE HEALTHCARE SERVICES</t>
  </si>
  <si>
    <t>ALMOND BLOSSOM CARE</t>
  </si>
  <si>
    <t>ARK HOUSING ASSOCIATION LTD</t>
  </si>
  <si>
    <t>AUTISM INITIATIVES</t>
  </si>
  <si>
    <t>BLACKWOOD CARE</t>
  </si>
  <si>
    <t>CALL IN HOMECARE</t>
  </si>
  <si>
    <t>CARE SUPPORT SCOTLAND EDINBURG</t>
  </si>
  <si>
    <t>CARE4U 247 LTD</t>
  </si>
  <si>
    <t>CARR GOMM SCOTLAND (C&amp;S)</t>
  </si>
  <si>
    <t>CLAYTON CARE LTD</t>
  </si>
  <si>
    <t>COMMUNITY INTEG CR SUPP LIV</t>
  </si>
  <si>
    <t>CROSSREACH THRESHOLD EDINBURGH</t>
  </si>
  <si>
    <t>ENABLE SCOTLAND</t>
  </si>
  <si>
    <t>HARMONY EMPLOYMENT AGENCY</t>
  </si>
  <si>
    <t>L'ARCHE</t>
  </si>
  <si>
    <t>LEONARD CHESHIRE DISABILITY</t>
  </si>
  <si>
    <t>LINK LIVING LTD</t>
  </si>
  <si>
    <t>LIVING AMBITIONS</t>
  </si>
  <si>
    <t>MELOOSHA HOMECARE EDINBURGH</t>
  </si>
  <si>
    <t>MOCHRIDHE SUPPORT SERVICE</t>
  </si>
  <si>
    <t>MY HOMECARE EDINBURGH</t>
  </si>
  <si>
    <t>PENUMBRA (VISITING SUPPORT)</t>
  </si>
  <si>
    <t>POPPY HOMECARE LTD</t>
  </si>
  <si>
    <t>PRIME CARE HEALTH LTD</t>
  </si>
  <si>
    <t>QUALITY CARE RESOURCES</t>
  </si>
  <si>
    <t>REAL LIFE OPTIONS</t>
  </si>
  <si>
    <t>REDCROFT CARE SERVICES</t>
  </si>
  <si>
    <t>RICHMOND FELLOWSHIP (LOTHIANS)</t>
  </si>
  <si>
    <t>SCOTTISH AUTISM</t>
  </si>
  <si>
    <t>SHARE SCOTLAND (S4055)</t>
  </si>
  <si>
    <t>SPOTLIGHT SUPPORT CIC</t>
  </si>
  <si>
    <t>SUPPORTING POSITIVE PATHS</t>
  </si>
  <si>
    <t>THE ACTION GROUP</t>
  </si>
  <si>
    <t>THISTLE FOUNDATION</t>
  </si>
  <si>
    <t>TIPHERETH</t>
  </si>
  <si>
    <t>VISUALISE</t>
  </si>
  <si>
    <t>VOYAGE CARE</t>
  </si>
  <si>
    <t>2025/26 (April - September)</t>
  </si>
  <si>
    <t>VARIOUS PROVIDERS</t>
  </si>
  <si>
    <t>(b) ISF £</t>
  </si>
  <si>
    <t>(b) HBC £</t>
  </si>
  <si>
    <t>(b) Blocks £</t>
  </si>
  <si>
    <t>(b) Total Expenditure £</t>
  </si>
  <si>
    <t>76 IN TOTAL (4 OR LESS CLIENTS PER PROVIDER)</t>
  </si>
  <si>
    <t>Home Based Care £</t>
  </si>
  <si>
    <t>Direct Payments £</t>
  </si>
  <si>
    <t>Individual Service Fund £</t>
  </si>
  <si>
    <t>Home Based Care</t>
  </si>
  <si>
    <t>Direct Payments</t>
  </si>
  <si>
    <t>Individual Service Fund</t>
  </si>
  <si>
    <t>Home Based Care - £</t>
  </si>
  <si>
    <t>Direct Payments - £</t>
  </si>
  <si>
    <t>Individual Service Fund - £</t>
  </si>
  <si>
    <t>n/a</t>
  </si>
  <si>
    <t>City of Edinburgh Council</t>
  </si>
  <si>
    <t>Andy Hall</t>
  </si>
  <si>
    <t>Service Director Strategic Planning</t>
  </si>
  <si>
    <t>andrew.hall@edinburgh.gov.uk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</si>
</sst>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"/>
    <numFmt numFmtId="165" formatCode="&quot;£&quot;#,##0.00"/>
    <numFmt numFmtId="166" formatCode="_-* #,##0_-;\-* #,##0_-;_-* &quot;-&quot;??_-;_-@_-"/>
  </numFmts>
  <fonts count="10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68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59">
    <xf numFmtId="0" fontId="0" fillId="0" borderId="0" xfId="0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164" fontId="6" fillId="0" borderId="0" xfId="0" applyNumberFormat="1" applyFont="1" applyAlignment="1">
      <alignment horizontal="center" vertical="center"/>
    </xf>
    <xf numFmtId="44" fontId="6" fillId="0" borderId="0" xfId="65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/>
    </xf>
    <xf numFmtId="1" fontId="8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/>
    </xf>
    <xf numFmtId="166" fontId="9" fillId="3" borderId="1" xfId="66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164" fontId="9" fillId="4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1" fillId="2" borderId="1" xfId="67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17" fontId="9" fillId="2" borderId="8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14" fontId="4" fillId="2" borderId="2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</cellXfs>
  <cellStyles count="68">
    <cellStyle name="Comma" xfId="66" builtinId="3"/>
    <cellStyle name="Currency" xfId="65" builtinId="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7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\Finserv\BusSupp\Health\Health%20&amp;%20Social%20Care\Ad%20Hoc%20Queries%20and%20FOIs\FOI%20Requests\2025%20FOI%20Requests\FOI%20EDIR%2058120\Q3b\Workings%20Q3b.xlsx" TargetMode="External"/><Relationship Id="rId1" Type="http://schemas.openxmlformats.org/officeDocument/2006/relationships/externalLinkPath" Target="/Fin/Finserv/BusSupp/Health/Health%20&amp;%20Social%20Care/Ad%20Hoc%20Queries%20and%20FOIs/FOI%20Requests/2025%20FOI%20Requests/FOI%20EDIR%2058120/Q3b/Workings%20Q3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 2"/>
      <sheetName val="Sheet2"/>
      <sheetName val="Block Contract"/>
    </sheetNames>
    <sheetDataSet>
      <sheetData sheetId="0" refreshError="1"/>
      <sheetData sheetId="1" refreshError="1"/>
      <sheetData sheetId="2">
        <row r="50">
          <cell r="A50" t="str">
            <v>ALMOND BLOSSOM CARE</v>
          </cell>
          <cell r="C50">
            <v>2098.52</v>
          </cell>
          <cell r="D50">
            <v>0</v>
          </cell>
          <cell r="E50">
            <v>0</v>
          </cell>
        </row>
        <row r="51">
          <cell r="A51" t="str">
            <v>HARMONY EMPLOYMENT AGENCY</v>
          </cell>
          <cell r="C51">
            <v>32829.440000000002</v>
          </cell>
          <cell r="D51">
            <v>0</v>
          </cell>
          <cell r="E51">
            <v>0</v>
          </cell>
        </row>
        <row r="52">
          <cell r="A52" t="str">
            <v>QUALITY CARE RESOURCES</v>
          </cell>
          <cell r="C52">
            <v>4023.04</v>
          </cell>
          <cell r="D52">
            <v>2202.48</v>
          </cell>
          <cell r="E52">
            <v>0</v>
          </cell>
        </row>
        <row r="53">
          <cell r="A53" t="str">
            <v>REAL LIFE OPTIONS</v>
          </cell>
          <cell r="C53">
            <v>45476.66</v>
          </cell>
          <cell r="D53">
            <v>0</v>
          </cell>
          <cell r="E53">
            <v>11496.24</v>
          </cell>
        </row>
        <row r="54">
          <cell r="A54" t="str">
            <v>SPOTLIGHT SUPPORT CIC</v>
          </cell>
          <cell r="C54">
            <v>5565.64</v>
          </cell>
          <cell r="D54">
            <v>0</v>
          </cell>
          <cell r="E54">
            <v>0</v>
          </cell>
        </row>
        <row r="55">
          <cell r="A55" t="str">
            <v>SUPPORTING POSITIVE PATHS</v>
          </cell>
          <cell r="C55">
            <v>6162.08</v>
          </cell>
          <cell r="D55">
            <v>0</v>
          </cell>
          <cell r="E55">
            <v>0</v>
          </cell>
        </row>
        <row r="56">
          <cell r="A56" t="str">
            <v>VISUALISE</v>
          </cell>
          <cell r="C56">
            <v>58890.16</v>
          </cell>
          <cell r="D56">
            <v>0</v>
          </cell>
          <cell r="E56">
            <v>0</v>
          </cell>
        </row>
        <row r="57">
          <cell r="A57" t="str">
            <v>MOCHRIDHE SUPPORT SERVICE</v>
          </cell>
          <cell r="C57">
            <v>95163.32</v>
          </cell>
          <cell r="D57">
            <v>0</v>
          </cell>
          <cell r="E57">
            <v>0</v>
          </cell>
        </row>
        <row r="58">
          <cell r="A58" t="str">
            <v>BLACKWOOD CARE</v>
          </cell>
          <cell r="C58">
            <v>66146.22</v>
          </cell>
          <cell r="D58">
            <v>0</v>
          </cell>
          <cell r="E58">
            <v>63981.75</v>
          </cell>
        </row>
        <row r="59">
          <cell r="A59" t="str">
            <v>LINK LIVING LTD</v>
          </cell>
          <cell r="C59">
            <v>3752.55</v>
          </cell>
          <cell r="D59">
            <v>0</v>
          </cell>
          <cell r="E59">
            <v>0</v>
          </cell>
        </row>
        <row r="60">
          <cell r="A60" t="str">
            <v>PENUMBRA (VISITING SUPPORT)</v>
          </cell>
          <cell r="C60">
            <v>3870.5599999999995</v>
          </cell>
          <cell r="D60">
            <v>0</v>
          </cell>
          <cell r="E60">
            <v>0</v>
          </cell>
        </row>
        <row r="61">
          <cell r="A61" t="str">
            <v>POPPY HOMECARE LTD</v>
          </cell>
          <cell r="C61">
            <v>2509.1</v>
          </cell>
          <cell r="D61">
            <v>1368.6</v>
          </cell>
          <cell r="E61">
            <v>0</v>
          </cell>
        </row>
        <row r="62">
          <cell r="A62" t="str">
            <v>PRIME CARE HEALTH LTD</v>
          </cell>
          <cell r="C62">
            <v>155653.09</v>
          </cell>
          <cell r="D62">
            <v>0</v>
          </cell>
          <cell r="E62">
            <v>0</v>
          </cell>
        </row>
        <row r="63">
          <cell r="A63" t="str">
            <v>TIPHERETH</v>
          </cell>
          <cell r="C63">
            <v>0</v>
          </cell>
          <cell r="D63">
            <v>0</v>
          </cell>
          <cell r="E63">
            <v>0</v>
          </cell>
        </row>
        <row r="64">
          <cell r="A64" t="str">
            <v>L'ARCHE</v>
          </cell>
          <cell r="C64">
            <v>0</v>
          </cell>
          <cell r="D64">
            <v>0</v>
          </cell>
          <cell r="E64">
            <v>16785.72</v>
          </cell>
        </row>
        <row r="65">
          <cell r="A65" t="str">
            <v>REDCROFT CARE SERVICES</v>
          </cell>
          <cell r="C65">
            <v>23945.040000000001</v>
          </cell>
          <cell r="D65">
            <v>0</v>
          </cell>
          <cell r="E65">
            <v>1724.62</v>
          </cell>
        </row>
        <row r="66">
          <cell r="A66" t="str">
            <v>ENABLE SCOTLAND</v>
          </cell>
          <cell r="C66">
            <v>39549.199999999997</v>
          </cell>
          <cell r="D66">
            <v>0</v>
          </cell>
          <cell r="E66">
            <v>3679.2</v>
          </cell>
        </row>
        <row r="67">
          <cell r="A67" t="str">
            <v>CARR GOMM SCOTLAND (C&amp;S)</v>
          </cell>
          <cell r="C67">
            <v>105354.56000000001</v>
          </cell>
          <cell r="D67">
            <v>2711.52</v>
          </cell>
          <cell r="E67">
            <v>0</v>
          </cell>
        </row>
        <row r="68">
          <cell r="A68" t="str">
            <v>MY HOMECARE EDINBURGH</v>
          </cell>
          <cell r="C68">
            <v>12442.86</v>
          </cell>
          <cell r="D68">
            <v>0</v>
          </cell>
          <cell r="E68">
            <v>0</v>
          </cell>
        </row>
        <row r="69">
          <cell r="A69" t="str">
            <v>CALL IN HOMECARE</v>
          </cell>
          <cell r="C69">
            <v>0</v>
          </cell>
          <cell r="D69">
            <v>0</v>
          </cell>
          <cell r="E69">
            <v>0</v>
          </cell>
        </row>
        <row r="70">
          <cell r="A70" t="str">
            <v>SCOTTISH AUTISM</v>
          </cell>
          <cell r="C70">
            <v>77446.48</v>
          </cell>
          <cell r="D70">
            <v>18982.68</v>
          </cell>
          <cell r="E70">
            <v>0</v>
          </cell>
        </row>
        <row r="71">
          <cell r="A71" t="str">
            <v>MELOOSHA HOMECARE EDINBURGH</v>
          </cell>
          <cell r="C71">
            <v>22929.74</v>
          </cell>
          <cell r="D71">
            <v>0</v>
          </cell>
          <cell r="E71">
            <v>0</v>
          </cell>
        </row>
        <row r="72">
          <cell r="A72" t="str">
            <v>RICHMOND FELLOWSHIP (LOTHIANS)</v>
          </cell>
          <cell r="C72">
            <v>108685.95000000001</v>
          </cell>
          <cell r="D72">
            <v>0</v>
          </cell>
          <cell r="E72">
            <v>26073.599999999999</v>
          </cell>
        </row>
        <row r="73">
          <cell r="A73" t="str">
            <v>CROSSREACH THRESHOLD EDINBURGH</v>
          </cell>
          <cell r="C73">
            <v>276834.52</v>
          </cell>
          <cell r="D73">
            <v>0</v>
          </cell>
          <cell r="E73">
            <v>6386.8</v>
          </cell>
        </row>
        <row r="74">
          <cell r="A74" t="str">
            <v>VOYAGE CARE</v>
          </cell>
          <cell r="C74">
            <v>443837.11</v>
          </cell>
          <cell r="D74">
            <v>0</v>
          </cell>
          <cell r="E74">
            <v>66934.28</v>
          </cell>
        </row>
        <row r="75">
          <cell r="A75" t="str">
            <v>SHARE SCOTLAND (S4055)</v>
          </cell>
          <cell r="C75">
            <v>141003.09999999998</v>
          </cell>
          <cell r="D75">
            <v>6909</v>
          </cell>
          <cell r="E75">
            <v>28905.24</v>
          </cell>
        </row>
        <row r="76">
          <cell r="A76" t="str">
            <v>COMMUNITY INTEG CR SUPP LIV</v>
          </cell>
          <cell r="C76">
            <v>-8456.7000000000007</v>
          </cell>
          <cell r="D76">
            <v>0</v>
          </cell>
          <cell r="E76">
            <v>40264</v>
          </cell>
        </row>
        <row r="77">
          <cell r="A77" t="str">
            <v>ACTIVE HEALTHCARE SERVICES</v>
          </cell>
          <cell r="C77">
            <v>165901.51999999999</v>
          </cell>
          <cell r="D77">
            <v>23424.799999999999</v>
          </cell>
          <cell r="E77">
            <v>0</v>
          </cell>
        </row>
        <row r="78">
          <cell r="A78" t="str">
            <v>CLAYTON CARE LTD</v>
          </cell>
          <cell r="C78">
            <v>4430.43</v>
          </cell>
          <cell r="D78">
            <v>41362.630000000005</v>
          </cell>
          <cell r="E78">
            <v>0</v>
          </cell>
        </row>
        <row r="79">
          <cell r="A79" t="str">
            <v>ARK HOUSING ASSOCIATION LTD</v>
          </cell>
          <cell r="C79">
            <v>297152.92999999993</v>
          </cell>
          <cell r="D79">
            <v>20067.599999999999</v>
          </cell>
          <cell r="E79">
            <v>33145.599999999999</v>
          </cell>
        </row>
        <row r="80">
          <cell r="A80" t="str">
            <v>LIVING AMBITIONS</v>
          </cell>
          <cell r="C80">
            <v>719080.37999999989</v>
          </cell>
          <cell r="D80">
            <v>0</v>
          </cell>
          <cell r="E80">
            <v>0</v>
          </cell>
        </row>
        <row r="81">
          <cell r="A81" t="str">
            <v>CARE SUPPORT SCOTLAND EDINBURG</v>
          </cell>
          <cell r="C81">
            <v>200060.42000000007</v>
          </cell>
          <cell r="D81">
            <v>0</v>
          </cell>
          <cell r="E81">
            <v>15482.880000000001</v>
          </cell>
        </row>
        <row r="82">
          <cell r="A82" t="str">
            <v>CARE4U 247 LTD</v>
          </cell>
          <cell r="C82">
            <v>96988.13</v>
          </cell>
          <cell r="D82">
            <v>0</v>
          </cell>
          <cell r="E82">
            <v>0</v>
          </cell>
        </row>
        <row r="83">
          <cell r="A83" t="str">
            <v>AUTISM INITIATIVES</v>
          </cell>
          <cell r="C83">
            <v>711258.48999999953</v>
          </cell>
          <cell r="D83">
            <v>0</v>
          </cell>
          <cell r="E83">
            <v>49473.36</v>
          </cell>
        </row>
        <row r="84">
          <cell r="A84" t="str">
            <v>THISTLE FOUNDATION</v>
          </cell>
          <cell r="C84">
            <v>105302.95999999999</v>
          </cell>
          <cell r="D84">
            <v>381769.47000000009</v>
          </cell>
          <cell r="E84">
            <v>3742.2</v>
          </cell>
        </row>
        <row r="85">
          <cell r="A85" t="str">
            <v>LEONARD CHESHIRE DISABILITY</v>
          </cell>
          <cell r="C85">
            <v>24555.449999999997</v>
          </cell>
          <cell r="D85">
            <v>73331.509999999995</v>
          </cell>
          <cell r="E85">
            <v>8248.91</v>
          </cell>
        </row>
        <row r="86">
          <cell r="A86" t="str">
            <v>THE ACTION GROUP</v>
          </cell>
          <cell r="C86">
            <v>175614.57000000004</v>
          </cell>
          <cell r="D86">
            <v>131947.08000000007</v>
          </cell>
          <cell r="E86">
            <v>13081.6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drew.hall@edinburgh.gov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4"/>
  <sheetViews>
    <sheetView tabSelected="1" topLeftCell="A35" zoomScale="115" zoomScaleNormal="115" workbookViewId="0">
      <selection activeCell="E13" sqref="E12:E13"/>
    </sheetView>
  </sheetViews>
  <sheetFormatPr defaultColWidth="10.83203125" defaultRowHeight="12.5" x14ac:dyDescent="0.25"/>
  <cols>
    <col min="1" max="1" width="65.08203125" style="4" customWidth="1"/>
    <col min="2" max="2" width="33.08203125" style="5" bestFit="1" customWidth="1"/>
    <col min="3" max="3" width="26.25" style="5" customWidth="1"/>
    <col min="4" max="4" width="25" style="5" customWidth="1"/>
    <col min="5" max="7" width="14.33203125" style="5" customWidth="1"/>
    <col min="8" max="16384" width="10.83203125" style="5"/>
  </cols>
  <sheetData>
    <row r="1" spans="1:11" x14ac:dyDescent="0.25">
      <c r="A1" s="46" t="s">
        <v>28</v>
      </c>
      <c r="B1" s="46"/>
      <c r="C1" s="46"/>
      <c r="D1" s="46"/>
      <c r="E1" s="46"/>
      <c r="F1" s="46"/>
    </row>
    <row r="2" spans="1:11" x14ac:dyDescent="0.25">
      <c r="A2" s="6"/>
      <c r="B2" s="7"/>
      <c r="C2" s="7"/>
      <c r="D2" s="7"/>
      <c r="E2" s="8"/>
      <c r="F2" s="8"/>
    </row>
    <row r="3" spans="1:11" ht="13" x14ac:dyDescent="0.3">
      <c r="A3" s="9" t="s">
        <v>6</v>
      </c>
      <c r="B3" s="47" t="s">
        <v>88</v>
      </c>
      <c r="C3" s="48"/>
      <c r="D3" s="49"/>
    </row>
    <row r="4" spans="1:11" x14ac:dyDescent="0.25">
      <c r="A4" s="9" t="s">
        <v>0</v>
      </c>
      <c r="B4" s="50">
        <v>45972</v>
      </c>
      <c r="C4" s="51"/>
      <c r="D4" s="52"/>
    </row>
    <row r="5" spans="1:11" x14ac:dyDescent="0.25">
      <c r="F5" s="6"/>
    </row>
    <row r="6" spans="1:11" s="11" customFormat="1" ht="37.9" customHeight="1" x14ac:dyDescent="0.35">
      <c r="A6" s="1" t="s">
        <v>5</v>
      </c>
      <c r="B6" s="10" t="s">
        <v>1</v>
      </c>
      <c r="C6" s="10" t="s">
        <v>2</v>
      </c>
      <c r="D6" s="10" t="s">
        <v>3</v>
      </c>
      <c r="E6" s="10" t="s">
        <v>4</v>
      </c>
    </row>
    <row r="7" spans="1:11" s="11" customFormat="1" ht="15.5" x14ac:dyDescent="0.35">
      <c r="A7" s="1"/>
      <c r="B7" s="12" t="s">
        <v>89</v>
      </c>
      <c r="C7" s="12" t="s">
        <v>90</v>
      </c>
      <c r="D7" s="12"/>
      <c r="E7" s="39" t="s">
        <v>91</v>
      </c>
    </row>
    <row r="8" spans="1:11" s="11" customFormat="1" x14ac:dyDescent="0.35">
      <c r="A8" s="4"/>
      <c r="B8" s="13"/>
      <c r="C8" s="13"/>
      <c r="D8" s="13"/>
      <c r="E8" s="13"/>
    </row>
    <row r="9" spans="1:11" ht="27" customHeight="1" x14ac:dyDescent="0.35">
      <c r="A9" s="53" t="s">
        <v>24</v>
      </c>
      <c r="B9" s="10" t="s">
        <v>23</v>
      </c>
      <c r="C9" s="10" t="s">
        <v>29</v>
      </c>
      <c r="D9" s="10" t="s">
        <v>71</v>
      </c>
      <c r="E9"/>
      <c r="F9"/>
      <c r="G9"/>
      <c r="H9"/>
      <c r="I9"/>
      <c r="J9"/>
      <c r="K9"/>
    </row>
    <row r="10" spans="1:11" ht="41.5" customHeight="1" x14ac:dyDescent="0.35">
      <c r="A10" s="54"/>
      <c r="B10" s="12"/>
      <c r="C10" s="12"/>
      <c r="D10" s="12"/>
      <c r="E10"/>
      <c r="F10"/>
      <c r="G10"/>
      <c r="H10"/>
      <c r="I10"/>
      <c r="J10"/>
      <c r="K10"/>
    </row>
    <row r="11" spans="1:11" s="11" customFormat="1" ht="15.5" x14ac:dyDescent="0.35">
      <c r="A11" s="16" t="s">
        <v>10</v>
      </c>
      <c r="B11" s="12">
        <v>1051</v>
      </c>
      <c r="C11" s="12">
        <v>1009</v>
      </c>
      <c r="D11" s="12">
        <v>1008</v>
      </c>
      <c r="E11"/>
      <c r="F11"/>
      <c r="G11"/>
      <c r="H11"/>
      <c r="I11"/>
      <c r="J11"/>
      <c r="K11"/>
    </row>
    <row r="12" spans="1:11" s="11" customFormat="1" ht="15.5" x14ac:dyDescent="0.35">
      <c r="A12" s="16" t="s">
        <v>11</v>
      </c>
      <c r="B12" s="12">
        <v>66</v>
      </c>
      <c r="C12" s="12">
        <v>62</v>
      </c>
      <c r="D12" s="12">
        <v>51</v>
      </c>
      <c r="E12"/>
      <c r="F12"/>
      <c r="G12"/>
      <c r="H12"/>
      <c r="I12"/>
      <c r="J12"/>
      <c r="K12"/>
    </row>
    <row r="13" spans="1:11" s="11" customFormat="1" x14ac:dyDescent="0.35">
      <c r="A13" s="17"/>
      <c r="B13" s="18"/>
      <c r="C13" s="18"/>
      <c r="D13" s="18"/>
      <c r="E13" s="19"/>
      <c r="F13" s="19"/>
      <c r="G13" s="19"/>
      <c r="H13" s="19"/>
      <c r="I13" s="19"/>
      <c r="J13" s="19"/>
    </row>
    <row r="14" spans="1:11" s="11" customFormat="1" x14ac:dyDescent="0.35">
      <c r="A14" s="21"/>
      <c r="B14" s="22"/>
      <c r="C14" s="22"/>
      <c r="D14" s="22"/>
      <c r="E14" s="22"/>
      <c r="F14" s="22"/>
      <c r="G14" s="19"/>
      <c r="H14" s="19"/>
      <c r="I14" s="19"/>
      <c r="J14" s="19"/>
    </row>
    <row r="15" spans="1:11" s="11" customFormat="1" ht="35.25" customHeight="1" x14ac:dyDescent="0.35">
      <c r="A15" s="55" t="s">
        <v>30</v>
      </c>
      <c r="B15" s="40" t="s">
        <v>7</v>
      </c>
      <c r="C15" s="40" t="s">
        <v>8</v>
      </c>
      <c r="D15" s="40" t="s">
        <v>74</v>
      </c>
      <c r="E15" s="40" t="s">
        <v>73</v>
      </c>
      <c r="F15" s="40" t="s">
        <v>75</v>
      </c>
      <c r="G15" s="40" t="s">
        <v>76</v>
      </c>
      <c r="H15" s="19"/>
    </row>
    <row r="16" spans="1:11" s="11" customFormat="1" ht="48.65" customHeight="1" x14ac:dyDescent="0.35">
      <c r="A16" s="43"/>
      <c r="B16" s="41"/>
      <c r="C16" s="41"/>
      <c r="D16" s="41"/>
      <c r="E16" s="41"/>
      <c r="F16" s="41"/>
      <c r="G16" s="41"/>
      <c r="H16" s="19"/>
    </row>
    <row r="17" spans="1:8" s="11" customFormat="1" ht="13.15" customHeight="1" x14ac:dyDescent="0.35">
      <c r="A17" s="55" t="s">
        <v>25</v>
      </c>
      <c r="B17" s="27" t="s">
        <v>34</v>
      </c>
      <c r="C17" s="28">
        <v>24</v>
      </c>
      <c r="D17" s="35">
        <f>_xlfn.XLOOKUP(B17,[1]Sheet2!A$50:A$86,[1]Sheet2!$C$50:$C$86)</f>
        <v>165901.51999999999</v>
      </c>
      <c r="E17" s="35">
        <f>_xlfn.XLOOKUP(B17,[1]Sheet2!A$50:A$86,[1]Sheet2!D$50:D$86)</f>
        <v>23424.799999999999</v>
      </c>
      <c r="F17" s="35">
        <f>_xlfn.XLOOKUP(B17,[1]Sheet2!$A$50:$A$86,[1]Sheet2!$E$50:$E$86)</f>
        <v>0</v>
      </c>
      <c r="G17" s="35">
        <f>SUM(D17:F17)</f>
        <v>189326.31999999998</v>
      </c>
      <c r="H17" s="19"/>
    </row>
    <row r="18" spans="1:8" s="11" customFormat="1" x14ac:dyDescent="0.35">
      <c r="A18" s="56"/>
      <c r="B18" s="27" t="s">
        <v>35</v>
      </c>
      <c r="C18" s="28">
        <v>5</v>
      </c>
      <c r="D18" s="35">
        <f>_xlfn.XLOOKUP(B18,[1]Sheet2!A$50:A$86,[1]Sheet2!$C$50:$C$86)</f>
        <v>2098.52</v>
      </c>
      <c r="E18" s="35">
        <f>_xlfn.XLOOKUP(B18,[1]Sheet2!A$50:A$86,[1]Sheet2!D$50:D$86)</f>
        <v>0</v>
      </c>
      <c r="F18" s="35">
        <f>_xlfn.XLOOKUP(B18,[1]Sheet2!$A$50:$A$86,[1]Sheet2!$E$50:$E$86)</f>
        <v>0</v>
      </c>
      <c r="G18" s="35">
        <f t="shared" ref="G18:G55" si="0">SUM(D18:F18)</f>
        <v>2098.52</v>
      </c>
      <c r="H18" s="19"/>
    </row>
    <row r="19" spans="1:8" s="11" customFormat="1" x14ac:dyDescent="0.35">
      <c r="A19" s="57"/>
      <c r="B19" s="27" t="s">
        <v>36</v>
      </c>
      <c r="C19" s="28">
        <v>26</v>
      </c>
      <c r="D19" s="35">
        <f>_xlfn.XLOOKUP(B19,[1]Sheet2!A$50:A$86,[1]Sheet2!$C$50:$C$86)</f>
        <v>297152.92999999993</v>
      </c>
      <c r="E19" s="35">
        <f>_xlfn.XLOOKUP(B19,[1]Sheet2!A$50:A$86,[1]Sheet2!D$50:D$86)</f>
        <v>20067.599999999999</v>
      </c>
      <c r="F19" s="35">
        <f>_xlfn.XLOOKUP(B19,[1]Sheet2!$A$50:$A$86,[1]Sheet2!$E$50:$E$86)</f>
        <v>33145.599999999999</v>
      </c>
      <c r="G19" s="35">
        <f t="shared" si="0"/>
        <v>350366.12999999989</v>
      </c>
      <c r="H19" s="19"/>
    </row>
    <row r="20" spans="1:8" s="11" customFormat="1" x14ac:dyDescent="0.35">
      <c r="A20" s="58" t="s">
        <v>26</v>
      </c>
      <c r="B20" s="27" t="s">
        <v>37</v>
      </c>
      <c r="C20" s="28">
        <v>50</v>
      </c>
      <c r="D20" s="35">
        <f>_xlfn.XLOOKUP(B20,[1]Sheet2!A$50:A$86,[1]Sheet2!$C$50:$C$86)</f>
        <v>711258.48999999953</v>
      </c>
      <c r="E20" s="35">
        <f>_xlfn.XLOOKUP(B20,[1]Sheet2!A$50:A$86,[1]Sheet2!D$50:D$86)</f>
        <v>0</v>
      </c>
      <c r="F20" s="35">
        <f>_xlfn.XLOOKUP(B20,[1]Sheet2!$A$50:$A$86,[1]Sheet2!$E$50:$E$86)</f>
        <v>49473.36</v>
      </c>
      <c r="G20" s="35">
        <f t="shared" si="0"/>
        <v>760731.84999999951</v>
      </c>
      <c r="H20" s="19"/>
    </row>
    <row r="21" spans="1:8" s="11" customFormat="1" x14ac:dyDescent="0.35">
      <c r="A21" s="58"/>
      <c r="B21" s="27" t="s">
        <v>38</v>
      </c>
      <c r="C21" s="28">
        <v>7</v>
      </c>
      <c r="D21" s="35">
        <f>_xlfn.XLOOKUP(B21,[1]Sheet2!A$50:A$86,[1]Sheet2!$C$50:$C$86)</f>
        <v>66146.22</v>
      </c>
      <c r="E21" s="35">
        <f>_xlfn.XLOOKUP(B21,[1]Sheet2!A$50:A$86,[1]Sheet2!D$50:D$86)</f>
        <v>0</v>
      </c>
      <c r="F21" s="35">
        <f>_xlfn.XLOOKUP(B21,[1]Sheet2!$A$50:$A$86,[1]Sheet2!$E$50:$E$86)</f>
        <v>63981.75</v>
      </c>
      <c r="G21" s="35">
        <f t="shared" si="0"/>
        <v>130127.97</v>
      </c>
      <c r="H21" s="19"/>
    </row>
    <row r="22" spans="1:8" s="11" customFormat="1" x14ac:dyDescent="0.35">
      <c r="A22" s="58"/>
      <c r="B22" s="27" t="s">
        <v>39</v>
      </c>
      <c r="C22" s="28">
        <v>15</v>
      </c>
      <c r="D22" s="35">
        <f>_xlfn.XLOOKUP(B22,[1]Sheet2!A$50:A$86,[1]Sheet2!$C$50:$C$86)</f>
        <v>0</v>
      </c>
      <c r="E22" s="35">
        <f>_xlfn.XLOOKUP(B22,[1]Sheet2!A$50:A$86,[1]Sheet2!D$50:D$86)</f>
        <v>0</v>
      </c>
      <c r="F22" s="35">
        <f>_xlfn.XLOOKUP(B22,[1]Sheet2!$A$50:$A$86,[1]Sheet2!$E$50:$E$86)</f>
        <v>0</v>
      </c>
      <c r="G22" s="35">
        <f t="shared" si="0"/>
        <v>0</v>
      </c>
      <c r="H22" s="19"/>
    </row>
    <row r="23" spans="1:8" s="11" customFormat="1" x14ac:dyDescent="0.35">
      <c r="A23" s="19"/>
      <c r="B23" s="27" t="s">
        <v>40</v>
      </c>
      <c r="C23" s="28">
        <v>31</v>
      </c>
      <c r="D23" s="35">
        <f>_xlfn.XLOOKUP(B23,[1]Sheet2!A$50:A$86,[1]Sheet2!$C$50:$C$86)</f>
        <v>200060.42000000007</v>
      </c>
      <c r="E23" s="35">
        <f>_xlfn.XLOOKUP(B23,[1]Sheet2!A$50:A$86,[1]Sheet2!D$50:D$86)</f>
        <v>0</v>
      </c>
      <c r="F23" s="35">
        <f>_xlfn.XLOOKUP(B23,[1]Sheet2!$A$50:$A$86,[1]Sheet2!$E$50:$E$86)</f>
        <v>15482.880000000001</v>
      </c>
      <c r="G23" s="35">
        <f t="shared" si="0"/>
        <v>215543.30000000008</v>
      </c>
      <c r="H23" s="19"/>
    </row>
    <row r="24" spans="1:8" s="11" customFormat="1" x14ac:dyDescent="0.35">
      <c r="A24" s="19"/>
      <c r="B24" s="27" t="s">
        <v>41</v>
      </c>
      <c r="C24" s="28">
        <v>34</v>
      </c>
      <c r="D24" s="35">
        <f>_xlfn.XLOOKUP(B24,[1]Sheet2!A$50:A$86,[1]Sheet2!$C$50:$C$86)</f>
        <v>96988.13</v>
      </c>
      <c r="E24" s="35">
        <f>_xlfn.XLOOKUP(B24,[1]Sheet2!A$50:A$86,[1]Sheet2!D$50:D$86)</f>
        <v>0</v>
      </c>
      <c r="F24" s="35">
        <f>_xlfn.XLOOKUP(B24,[1]Sheet2!$A$50:$A$86,[1]Sheet2!$E$50:$E$86)</f>
        <v>0</v>
      </c>
      <c r="G24" s="35">
        <f t="shared" si="0"/>
        <v>96988.13</v>
      </c>
      <c r="H24" s="19"/>
    </row>
    <row r="25" spans="1:8" s="11" customFormat="1" x14ac:dyDescent="0.35">
      <c r="A25" s="19"/>
      <c r="B25" s="27" t="s">
        <v>42</v>
      </c>
      <c r="C25" s="28">
        <v>13</v>
      </c>
      <c r="D25" s="35">
        <f>_xlfn.XLOOKUP(B25,[1]Sheet2!A$50:A$86,[1]Sheet2!$C$50:$C$86)</f>
        <v>105354.56000000001</v>
      </c>
      <c r="E25" s="35">
        <f>_xlfn.XLOOKUP(B25,[1]Sheet2!A$50:A$86,[1]Sheet2!D$50:D$86)</f>
        <v>2711.52</v>
      </c>
      <c r="F25" s="35">
        <f>_xlfn.XLOOKUP(B25,[1]Sheet2!$A$50:$A$86,[1]Sheet2!$E$50:$E$86)</f>
        <v>0</v>
      </c>
      <c r="G25" s="35">
        <f t="shared" si="0"/>
        <v>108066.08000000002</v>
      </c>
      <c r="H25" s="19"/>
    </row>
    <row r="26" spans="1:8" s="11" customFormat="1" x14ac:dyDescent="0.35">
      <c r="A26" s="19"/>
      <c r="B26" s="27" t="s">
        <v>43</v>
      </c>
      <c r="C26" s="28">
        <v>24</v>
      </c>
      <c r="D26" s="35">
        <f>_xlfn.XLOOKUP(B26,[1]Sheet2!A$50:A$86,[1]Sheet2!$C$50:$C$86)</f>
        <v>4430.43</v>
      </c>
      <c r="E26" s="35">
        <f>_xlfn.XLOOKUP(B26,[1]Sheet2!A$50:A$86,[1]Sheet2!D$50:D$86)</f>
        <v>41362.630000000005</v>
      </c>
      <c r="F26" s="35">
        <f>_xlfn.XLOOKUP(B26,[1]Sheet2!$A$50:$A$86,[1]Sheet2!$E$50:$E$86)</f>
        <v>0</v>
      </c>
      <c r="G26" s="35">
        <f t="shared" si="0"/>
        <v>45793.060000000005</v>
      </c>
      <c r="H26" s="19"/>
    </row>
    <row r="27" spans="1:8" s="11" customFormat="1" x14ac:dyDescent="0.35">
      <c r="A27" s="19"/>
      <c r="B27" s="27" t="s">
        <v>44</v>
      </c>
      <c r="C27" s="28">
        <v>22</v>
      </c>
      <c r="D27" s="35">
        <f>_xlfn.XLOOKUP(B27,[1]Sheet2!A$50:A$86,[1]Sheet2!$C$50:$C$86)</f>
        <v>-8456.7000000000007</v>
      </c>
      <c r="E27" s="35">
        <f>_xlfn.XLOOKUP(B27,[1]Sheet2!A$50:A$86,[1]Sheet2!D$50:D$86)</f>
        <v>0</v>
      </c>
      <c r="F27" s="35">
        <f>_xlfn.XLOOKUP(B27,[1]Sheet2!$A$50:$A$86,[1]Sheet2!$E$50:$E$86)</f>
        <v>40264</v>
      </c>
      <c r="G27" s="35">
        <f t="shared" si="0"/>
        <v>31807.3</v>
      </c>
      <c r="H27" s="19"/>
    </row>
    <row r="28" spans="1:8" s="11" customFormat="1" x14ac:dyDescent="0.35">
      <c r="A28" s="19"/>
      <c r="B28" s="27" t="s">
        <v>45</v>
      </c>
      <c r="C28" s="28">
        <v>20</v>
      </c>
      <c r="D28" s="35">
        <f>_xlfn.XLOOKUP(B28,[1]Sheet2!A$50:A$86,[1]Sheet2!$C$50:$C$86)</f>
        <v>276834.52</v>
      </c>
      <c r="E28" s="35">
        <f>_xlfn.XLOOKUP(B28,[1]Sheet2!A$50:A$86,[1]Sheet2!D$50:D$86)</f>
        <v>0</v>
      </c>
      <c r="F28" s="35">
        <f>_xlfn.XLOOKUP(B28,[1]Sheet2!$A$50:$A$86,[1]Sheet2!$E$50:$E$86)</f>
        <v>6386.8</v>
      </c>
      <c r="G28" s="35">
        <f t="shared" si="0"/>
        <v>283221.32</v>
      </c>
      <c r="H28" s="19"/>
    </row>
    <row r="29" spans="1:8" s="11" customFormat="1" x14ac:dyDescent="0.35">
      <c r="A29" s="19"/>
      <c r="B29" s="27" t="s">
        <v>46</v>
      </c>
      <c r="C29" s="28">
        <v>12</v>
      </c>
      <c r="D29" s="35">
        <f>_xlfn.XLOOKUP(B29,[1]Sheet2!A$50:A$86,[1]Sheet2!$C$50:$C$86)</f>
        <v>39549.199999999997</v>
      </c>
      <c r="E29" s="35">
        <f>_xlfn.XLOOKUP(B29,[1]Sheet2!A$50:A$86,[1]Sheet2!D$50:D$86)</f>
        <v>0</v>
      </c>
      <c r="F29" s="35">
        <f>_xlfn.XLOOKUP(B29,[1]Sheet2!$A$50:$A$86,[1]Sheet2!$E$50:$E$86)</f>
        <v>3679.2</v>
      </c>
      <c r="G29" s="35">
        <f t="shared" si="0"/>
        <v>43228.399999999994</v>
      </c>
      <c r="H29" s="19"/>
    </row>
    <row r="30" spans="1:8" s="11" customFormat="1" x14ac:dyDescent="0.35">
      <c r="A30" s="19"/>
      <c r="B30" s="27" t="s">
        <v>47</v>
      </c>
      <c r="C30" s="28">
        <v>5</v>
      </c>
      <c r="D30" s="35">
        <f>_xlfn.XLOOKUP(B30,[1]Sheet2!A$50:A$86,[1]Sheet2!$C$50:$C$86)</f>
        <v>32829.440000000002</v>
      </c>
      <c r="E30" s="35">
        <f>_xlfn.XLOOKUP(B30,[1]Sheet2!A$50:A$86,[1]Sheet2!D$50:D$86)</f>
        <v>0</v>
      </c>
      <c r="F30" s="35">
        <f>_xlfn.XLOOKUP(B30,[1]Sheet2!$A$50:$A$86,[1]Sheet2!$E$50:$E$86)</f>
        <v>0</v>
      </c>
      <c r="G30" s="35">
        <f t="shared" si="0"/>
        <v>32829.440000000002</v>
      </c>
      <c r="H30" s="19"/>
    </row>
    <row r="31" spans="1:8" s="11" customFormat="1" x14ac:dyDescent="0.35">
      <c r="A31" s="19"/>
      <c r="B31" s="27" t="s">
        <v>48</v>
      </c>
      <c r="C31" s="28">
        <v>11</v>
      </c>
      <c r="D31" s="35">
        <f>_xlfn.XLOOKUP(B31,[1]Sheet2!A$50:A$86,[1]Sheet2!$C$50:$C$86)</f>
        <v>0</v>
      </c>
      <c r="E31" s="35">
        <f>_xlfn.XLOOKUP(B31,[1]Sheet2!A$50:A$86,[1]Sheet2!D$50:D$86)</f>
        <v>0</v>
      </c>
      <c r="F31" s="35">
        <f>_xlfn.XLOOKUP(B31,[1]Sheet2!$A$50:$A$86,[1]Sheet2!$E$50:$E$86)</f>
        <v>16785.72</v>
      </c>
      <c r="G31" s="35">
        <f t="shared" si="0"/>
        <v>16785.72</v>
      </c>
      <c r="H31" s="19"/>
    </row>
    <row r="32" spans="1:8" s="11" customFormat="1" x14ac:dyDescent="0.35">
      <c r="A32" s="19"/>
      <c r="B32" s="27" t="s">
        <v>49</v>
      </c>
      <c r="C32" s="28">
        <v>86</v>
      </c>
      <c r="D32" s="35">
        <f>_xlfn.XLOOKUP(B32,[1]Sheet2!A$50:A$86,[1]Sheet2!$C$50:$C$86)</f>
        <v>24555.449999999997</v>
      </c>
      <c r="E32" s="35">
        <f>_xlfn.XLOOKUP(B32,[1]Sheet2!A$50:A$86,[1]Sheet2!D$50:D$86)</f>
        <v>73331.509999999995</v>
      </c>
      <c r="F32" s="35">
        <f>_xlfn.XLOOKUP(B32,[1]Sheet2!$A$50:$A$86,[1]Sheet2!$E$50:$E$86)</f>
        <v>8248.91</v>
      </c>
      <c r="G32" s="35">
        <f t="shared" si="0"/>
        <v>106135.87</v>
      </c>
      <c r="H32" s="19"/>
    </row>
    <row r="33" spans="1:8" s="11" customFormat="1" x14ac:dyDescent="0.35">
      <c r="A33" s="19"/>
      <c r="B33" s="27" t="s">
        <v>50</v>
      </c>
      <c r="C33" s="28">
        <v>8</v>
      </c>
      <c r="D33" s="35">
        <f>_xlfn.XLOOKUP(B33,[1]Sheet2!A$50:A$86,[1]Sheet2!$C$50:$C$86)</f>
        <v>3752.55</v>
      </c>
      <c r="E33" s="35">
        <f>_xlfn.XLOOKUP(B33,[1]Sheet2!A$50:A$86,[1]Sheet2!D$50:D$86)</f>
        <v>0</v>
      </c>
      <c r="F33" s="35">
        <f>_xlfn.XLOOKUP(B33,[1]Sheet2!$A$50:$A$86,[1]Sheet2!$E$50:$E$86)</f>
        <v>0</v>
      </c>
      <c r="G33" s="35">
        <f t="shared" si="0"/>
        <v>3752.55</v>
      </c>
      <c r="H33" s="19"/>
    </row>
    <row r="34" spans="1:8" s="11" customFormat="1" x14ac:dyDescent="0.35">
      <c r="A34" s="19"/>
      <c r="B34" s="27" t="s">
        <v>51</v>
      </c>
      <c r="C34" s="28">
        <v>29</v>
      </c>
      <c r="D34" s="35">
        <f>_xlfn.XLOOKUP(B34,[1]Sheet2!A$50:A$86,[1]Sheet2!$C$50:$C$86)</f>
        <v>719080.37999999989</v>
      </c>
      <c r="E34" s="35">
        <f>_xlfn.XLOOKUP(B34,[1]Sheet2!A$50:A$86,[1]Sheet2!D$50:D$86)</f>
        <v>0</v>
      </c>
      <c r="F34" s="35">
        <f>_xlfn.XLOOKUP(B34,[1]Sheet2!$A$50:$A$86,[1]Sheet2!$E$50:$E$86)</f>
        <v>0</v>
      </c>
      <c r="G34" s="35">
        <f t="shared" si="0"/>
        <v>719080.37999999989</v>
      </c>
      <c r="H34" s="19"/>
    </row>
    <row r="35" spans="1:8" s="11" customFormat="1" x14ac:dyDescent="0.35">
      <c r="A35" s="21"/>
      <c r="B35" s="27" t="s">
        <v>52</v>
      </c>
      <c r="C35" s="28">
        <v>16</v>
      </c>
      <c r="D35" s="35">
        <f>_xlfn.XLOOKUP(B35,[1]Sheet2!A$50:A$86,[1]Sheet2!$C$50:$C$86)</f>
        <v>22929.74</v>
      </c>
      <c r="E35" s="35">
        <f>_xlfn.XLOOKUP(B35,[1]Sheet2!A$50:A$86,[1]Sheet2!D$50:D$86)</f>
        <v>0</v>
      </c>
      <c r="F35" s="35">
        <f>_xlfn.XLOOKUP(B35,[1]Sheet2!$A$50:$A$86,[1]Sheet2!$E$50:$E$86)</f>
        <v>0</v>
      </c>
      <c r="G35" s="35">
        <f t="shared" si="0"/>
        <v>22929.74</v>
      </c>
      <c r="H35" s="19"/>
    </row>
    <row r="36" spans="1:8" s="11" customFormat="1" x14ac:dyDescent="0.35">
      <c r="A36" s="21"/>
      <c r="B36" s="27" t="s">
        <v>53</v>
      </c>
      <c r="C36" s="28">
        <v>6</v>
      </c>
      <c r="D36" s="35">
        <f>_xlfn.XLOOKUP(B36,[1]Sheet2!A$50:A$86,[1]Sheet2!$C$50:$C$86)</f>
        <v>95163.32</v>
      </c>
      <c r="E36" s="35">
        <f>_xlfn.XLOOKUP(B36,[1]Sheet2!A$50:A$86,[1]Sheet2!D$50:D$86)</f>
        <v>0</v>
      </c>
      <c r="F36" s="35">
        <f>_xlfn.XLOOKUP(B36,[1]Sheet2!$A$50:$A$86,[1]Sheet2!$E$50:$E$86)</f>
        <v>0</v>
      </c>
      <c r="G36" s="35">
        <f t="shared" si="0"/>
        <v>95163.32</v>
      </c>
      <c r="H36" s="19"/>
    </row>
    <row r="37" spans="1:8" s="11" customFormat="1" x14ac:dyDescent="0.35">
      <c r="A37" s="21"/>
      <c r="B37" s="27" t="s">
        <v>54</v>
      </c>
      <c r="C37" s="28">
        <v>14</v>
      </c>
      <c r="D37" s="35">
        <f>_xlfn.XLOOKUP(B37,[1]Sheet2!A$50:A$86,[1]Sheet2!$C$50:$C$86)</f>
        <v>12442.86</v>
      </c>
      <c r="E37" s="35">
        <f>_xlfn.XLOOKUP(B37,[1]Sheet2!A$50:A$86,[1]Sheet2!D$50:D$86)</f>
        <v>0</v>
      </c>
      <c r="F37" s="35">
        <f>_xlfn.XLOOKUP(B37,[1]Sheet2!$A$50:$A$86,[1]Sheet2!$E$50:$E$86)</f>
        <v>0</v>
      </c>
      <c r="G37" s="35">
        <f t="shared" si="0"/>
        <v>12442.86</v>
      </c>
      <c r="H37" s="19"/>
    </row>
    <row r="38" spans="1:8" s="11" customFormat="1" x14ac:dyDescent="0.35">
      <c r="A38" s="21"/>
      <c r="B38" s="27" t="s">
        <v>55</v>
      </c>
      <c r="C38" s="28">
        <v>8</v>
      </c>
      <c r="D38" s="35">
        <f>_xlfn.XLOOKUP(B38,[1]Sheet2!A$50:A$86,[1]Sheet2!$C$50:$C$86)</f>
        <v>3870.5599999999995</v>
      </c>
      <c r="E38" s="35">
        <f>_xlfn.XLOOKUP(B38,[1]Sheet2!A$50:A$86,[1]Sheet2!D$50:D$86)</f>
        <v>0</v>
      </c>
      <c r="F38" s="35">
        <f>_xlfn.XLOOKUP(B38,[1]Sheet2!$A$50:$A$86,[1]Sheet2!$E$50:$E$86)</f>
        <v>0</v>
      </c>
      <c r="G38" s="35">
        <f t="shared" si="0"/>
        <v>3870.5599999999995</v>
      </c>
      <c r="H38" s="19"/>
    </row>
    <row r="39" spans="1:8" s="11" customFormat="1" x14ac:dyDescent="0.35">
      <c r="A39" s="21"/>
      <c r="B39" s="27" t="s">
        <v>56</v>
      </c>
      <c r="C39" s="28">
        <v>8</v>
      </c>
      <c r="D39" s="35">
        <f>_xlfn.XLOOKUP(B39,[1]Sheet2!A$50:A$86,[1]Sheet2!$C$50:$C$86)</f>
        <v>2509.1</v>
      </c>
      <c r="E39" s="35">
        <f>_xlfn.XLOOKUP(B39,[1]Sheet2!A$50:A$86,[1]Sheet2!D$50:D$86)</f>
        <v>1368.6</v>
      </c>
      <c r="F39" s="35">
        <f>_xlfn.XLOOKUP(B39,[1]Sheet2!$A$50:$A$86,[1]Sheet2!$E$50:$E$86)</f>
        <v>0</v>
      </c>
      <c r="G39" s="35">
        <f t="shared" si="0"/>
        <v>3877.7</v>
      </c>
      <c r="H39" s="19"/>
    </row>
    <row r="40" spans="1:8" s="11" customFormat="1" x14ac:dyDescent="0.35">
      <c r="A40" s="21"/>
      <c r="B40" s="27" t="s">
        <v>57</v>
      </c>
      <c r="C40" s="28">
        <v>8</v>
      </c>
      <c r="D40" s="35">
        <f>_xlfn.XLOOKUP(B40,[1]Sheet2!A$50:A$86,[1]Sheet2!$C$50:$C$86)</f>
        <v>155653.09</v>
      </c>
      <c r="E40" s="35">
        <f>_xlfn.XLOOKUP(B40,[1]Sheet2!A$50:A$86,[1]Sheet2!D$50:D$86)</f>
        <v>0</v>
      </c>
      <c r="F40" s="35">
        <f>_xlfn.XLOOKUP(B40,[1]Sheet2!$A$50:$A$86,[1]Sheet2!$E$50:$E$86)</f>
        <v>0</v>
      </c>
      <c r="G40" s="35">
        <f t="shared" si="0"/>
        <v>155653.09</v>
      </c>
      <c r="H40" s="19"/>
    </row>
    <row r="41" spans="1:8" s="11" customFormat="1" x14ac:dyDescent="0.35">
      <c r="A41" s="21"/>
      <c r="B41" s="27" t="s">
        <v>58</v>
      </c>
      <c r="C41" s="28">
        <v>5</v>
      </c>
      <c r="D41" s="35">
        <f>_xlfn.XLOOKUP(B41,[1]Sheet2!A$50:A$86,[1]Sheet2!$C$50:$C$86)</f>
        <v>4023.04</v>
      </c>
      <c r="E41" s="35">
        <f>_xlfn.XLOOKUP(B41,[1]Sheet2!A$50:A$86,[1]Sheet2!D$50:D$86)</f>
        <v>2202.48</v>
      </c>
      <c r="F41" s="35">
        <f>_xlfn.XLOOKUP(B41,[1]Sheet2!$A$50:$A$86,[1]Sheet2!$E$50:$E$86)</f>
        <v>0</v>
      </c>
      <c r="G41" s="35">
        <f t="shared" si="0"/>
        <v>6225.52</v>
      </c>
      <c r="H41" s="19"/>
    </row>
    <row r="42" spans="1:8" s="11" customFormat="1" x14ac:dyDescent="0.35">
      <c r="A42" s="21"/>
      <c r="B42" s="27" t="s">
        <v>59</v>
      </c>
      <c r="C42" s="28">
        <v>5</v>
      </c>
      <c r="D42" s="35">
        <f>_xlfn.XLOOKUP(B42,[1]Sheet2!A$50:A$86,[1]Sheet2!$C$50:$C$86)</f>
        <v>45476.66</v>
      </c>
      <c r="E42" s="35">
        <f>_xlfn.XLOOKUP(B42,[1]Sheet2!A$50:A$86,[1]Sheet2!D$50:D$86)</f>
        <v>0</v>
      </c>
      <c r="F42" s="35">
        <f>_xlfn.XLOOKUP(B42,[1]Sheet2!$A$50:$A$86,[1]Sheet2!$E$50:$E$86)</f>
        <v>11496.24</v>
      </c>
      <c r="G42" s="35">
        <f t="shared" si="0"/>
        <v>56972.9</v>
      </c>
      <c r="H42" s="19"/>
    </row>
    <row r="43" spans="1:8" s="11" customFormat="1" x14ac:dyDescent="0.35">
      <c r="A43" s="21"/>
      <c r="B43" s="27" t="s">
        <v>60</v>
      </c>
      <c r="C43" s="28">
        <v>11</v>
      </c>
      <c r="D43" s="35">
        <f>_xlfn.XLOOKUP(B43,[1]Sheet2!A$50:A$86,[1]Sheet2!$C$50:$C$86)</f>
        <v>23945.040000000001</v>
      </c>
      <c r="E43" s="35">
        <f>_xlfn.XLOOKUP(B43,[1]Sheet2!A$50:A$86,[1]Sheet2!D$50:D$86)</f>
        <v>0</v>
      </c>
      <c r="F43" s="35">
        <f>_xlfn.XLOOKUP(B43,[1]Sheet2!$A$50:$A$86,[1]Sheet2!$E$50:$E$86)</f>
        <v>1724.62</v>
      </c>
      <c r="G43" s="35">
        <f t="shared" si="0"/>
        <v>25669.66</v>
      </c>
      <c r="H43" s="19"/>
    </row>
    <row r="44" spans="1:8" s="11" customFormat="1" x14ac:dyDescent="0.35">
      <c r="A44" s="21"/>
      <c r="B44" s="27" t="s">
        <v>61</v>
      </c>
      <c r="C44" s="28">
        <v>16</v>
      </c>
      <c r="D44" s="35">
        <f>_xlfn.XLOOKUP(B44,[1]Sheet2!A$50:A$86,[1]Sheet2!$C$50:$C$86)</f>
        <v>108685.95000000001</v>
      </c>
      <c r="E44" s="35">
        <f>_xlfn.XLOOKUP(B44,[1]Sheet2!A$50:A$86,[1]Sheet2!D$50:D$86)</f>
        <v>0</v>
      </c>
      <c r="F44" s="35">
        <f>_xlfn.XLOOKUP(B44,[1]Sheet2!$A$50:$A$86,[1]Sheet2!$E$50:$E$86)</f>
        <v>26073.599999999999</v>
      </c>
      <c r="G44" s="35">
        <f t="shared" si="0"/>
        <v>134759.55000000002</v>
      </c>
      <c r="H44" s="19"/>
    </row>
    <row r="45" spans="1:8" s="11" customFormat="1" x14ac:dyDescent="0.35">
      <c r="A45" s="21"/>
      <c r="B45" s="27" t="s">
        <v>62</v>
      </c>
      <c r="C45" s="28">
        <v>15</v>
      </c>
      <c r="D45" s="35">
        <f>_xlfn.XLOOKUP(B45,[1]Sheet2!A$50:A$86,[1]Sheet2!$C$50:$C$86)</f>
        <v>77446.48</v>
      </c>
      <c r="E45" s="35">
        <f>_xlfn.XLOOKUP(B45,[1]Sheet2!A$50:A$86,[1]Sheet2!D$50:D$86)</f>
        <v>18982.68</v>
      </c>
      <c r="F45" s="35">
        <f>_xlfn.XLOOKUP(B45,[1]Sheet2!$A$50:$A$86,[1]Sheet2!$E$50:$E$86)</f>
        <v>0</v>
      </c>
      <c r="G45" s="35">
        <f t="shared" si="0"/>
        <v>96429.16</v>
      </c>
      <c r="H45" s="19"/>
    </row>
    <row r="46" spans="1:8" s="11" customFormat="1" x14ac:dyDescent="0.35">
      <c r="A46" s="21"/>
      <c r="B46" s="27" t="s">
        <v>63</v>
      </c>
      <c r="C46" s="28">
        <v>21</v>
      </c>
      <c r="D46" s="35">
        <f>_xlfn.XLOOKUP(B46,[1]Sheet2!A$50:A$86,[1]Sheet2!$C$50:$C$86)</f>
        <v>141003.09999999998</v>
      </c>
      <c r="E46" s="35">
        <f>_xlfn.XLOOKUP(B46,[1]Sheet2!A$50:A$86,[1]Sheet2!D$50:D$86)</f>
        <v>6909</v>
      </c>
      <c r="F46" s="35">
        <f>_xlfn.XLOOKUP(B46,[1]Sheet2!$A$50:$A$86,[1]Sheet2!$E$50:$E$86)</f>
        <v>28905.24</v>
      </c>
      <c r="G46" s="35">
        <f t="shared" si="0"/>
        <v>176817.33999999997</v>
      </c>
      <c r="H46" s="19"/>
    </row>
    <row r="47" spans="1:8" s="11" customFormat="1" x14ac:dyDescent="0.35">
      <c r="A47" s="21"/>
      <c r="B47" s="27" t="s">
        <v>64</v>
      </c>
      <c r="C47" s="28">
        <v>5</v>
      </c>
      <c r="D47" s="35">
        <f>_xlfn.XLOOKUP(B47,[1]Sheet2!A$50:A$86,[1]Sheet2!$C$50:$C$86)</f>
        <v>5565.64</v>
      </c>
      <c r="E47" s="35">
        <f>_xlfn.XLOOKUP(B47,[1]Sheet2!A$50:A$86,[1]Sheet2!D$50:D$86)</f>
        <v>0</v>
      </c>
      <c r="F47" s="35">
        <f>_xlfn.XLOOKUP(B47,[1]Sheet2!$A$50:$A$86,[1]Sheet2!$E$50:$E$86)</f>
        <v>0</v>
      </c>
      <c r="G47" s="35">
        <f t="shared" si="0"/>
        <v>5565.64</v>
      </c>
      <c r="H47" s="19"/>
    </row>
    <row r="48" spans="1:8" s="11" customFormat="1" x14ac:dyDescent="0.35">
      <c r="A48" s="21"/>
      <c r="B48" s="27" t="s">
        <v>65</v>
      </c>
      <c r="C48" s="28">
        <v>5</v>
      </c>
      <c r="D48" s="35">
        <f>_xlfn.XLOOKUP(B48,[1]Sheet2!A$50:A$86,[1]Sheet2!$C$50:$C$86)</f>
        <v>6162.08</v>
      </c>
      <c r="E48" s="35">
        <f>_xlfn.XLOOKUP(B48,[1]Sheet2!A$50:A$86,[1]Sheet2!D$50:D$86)</f>
        <v>0</v>
      </c>
      <c r="F48" s="35">
        <f>_xlfn.XLOOKUP(B48,[1]Sheet2!$A$50:$A$86,[1]Sheet2!$E$50:$E$86)</f>
        <v>0</v>
      </c>
      <c r="G48" s="35">
        <f t="shared" si="0"/>
        <v>6162.08</v>
      </c>
      <c r="H48" s="19"/>
    </row>
    <row r="49" spans="1:10" s="11" customFormat="1" x14ac:dyDescent="0.35">
      <c r="A49" s="21"/>
      <c r="B49" s="27" t="s">
        <v>66</v>
      </c>
      <c r="C49" s="28">
        <v>108</v>
      </c>
      <c r="D49" s="35">
        <f>_xlfn.XLOOKUP(B49,[1]Sheet2!A$50:A$86,[1]Sheet2!$C$50:$C$86)</f>
        <v>175614.57000000004</v>
      </c>
      <c r="E49" s="35">
        <f>_xlfn.XLOOKUP(B49,[1]Sheet2!A$50:A$86,[1]Sheet2!D$50:D$86)</f>
        <v>131947.08000000007</v>
      </c>
      <c r="F49" s="35">
        <f>_xlfn.XLOOKUP(B49,[1]Sheet2!$A$50:$A$86,[1]Sheet2!$E$50:$E$86)</f>
        <v>13081.6</v>
      </c>
      <c r="G49" s="35">
        <f t="shared" si="0"/>
        <v>320643.25000000012</v>
      </c>
      <c r="H49" s="19"/>
    </row>
    <row r="50" spans="1:10" s="11" customFormat="1" x14ac:dyDescent="0.35">
      <c r="A50" s="21"/>
      <c r="B50" s="27" t="s">
        <v>67</v>
      </c>
      <c r="C50" s="28">
        <v>52</v>
      </c>
      <c r="D50" s="35">
        <f>_xlfn.XLOOKUP(B50,[1]Sheet2!A$50:A$86,[1]Sheet2!$C$50:$C$86)</f>
        <v>105302.95999999999</v>
      </c>
      <c r="E50" s="35">
        <f>_xlfn.XLOOKUP(B50,[1]Sheet2!A$50:A$86,[1]Sheet2!D$50:D$86)</f>
        <v>381769.47000000009</v>
      </c>
      <c r="F50" s="35">
        <f>_xlfn.XLOOKUP(B50,[1]Sheet2!$A$50:$A$86,[1]Sheet2!$E$50:$E$86)</f>
        <v>3742.2</v>
      </c>
      <c r="G50" s="35">
        <f t="shared" si="0"/>
        <v>490814.63000000006</v>
      </c>
      <c r="H50" s="19"/>
    </row>
    <row r="51" spans="1:10" s="11" customFormat="1" x14ac:dyDescent="0.35">
      <c r="A51" s="21"/>
      <c r="B51" s="27" t="s">
        <v>68</v>
      </c>
      <c r="C51" s="28">
        <v>8</v>
      </c>
      <c r="D51" s="35">
        <f>_xlfn.XLOOKUP(B51,[1]Sheet2!A$50:A$86,[1]Sheet2!$C$50:$C$86)</f>
        <v>0</v>
      </c>
      <c r="E51" s="35">
        <f>_xlfn.XLOOKUP(B51,[1]Sheet2!A$50:A$86,[1]Sheet2!D$50:D$86)</f>
        <v>0</v>
      </c>
      <c r="F51" s="35">
        <f>_xlfn.XLOOKUP(B51,[1]Sheet2!$A$50:$A$86,[1]Sheet2!$E$50:$E$86)</f>
        <v>0</v>
      </c>
      <c r="G51" s="35">
        <f t="shared" si="0"/>
        <v>0</v>
      </c>
      <c r="H51" s="19"/>
    </row>
    <row r="52" spans="1:10" s="11" customFormat="1" x14ac:dyDescent="0.35">
      <c r="A52" s="21"/>
      <c r="B52" s="27" t="s">
        <v>69</v>
      </c>
      <c r="C52" s="28">
        <v>5</v>
      </c>
      <c r="D52" s="35">
        <f>_xlfn.XLOOKUP(B52,[1]Sheet2!A$50:A$86,[1]Sheet2!$C$50:$C$86)</f>
        <v>58890.16</v>
      </c>
      <c r="E52" s="35">
        <f>_xlfn.XLOOKUP(B52,[1]Sheet2!A$50:A$86,[1]Sheet2!D$50:D$86)</f>
        <v>0</v>
      </c>
      <c r="F52" s="35">
        <f>_xlfn.XLOOKUP(B52,[1]Sheet2!$A$50:$A$86,[1]Sheet2!$E$50:$E$86)</f>
        <v>0</v>
      </c>
      <c r="G52" s="35">
        <f t="shared" si="0"/>
        <v>58890.16</v>
      </c>
      <c r="H52" s="19"/>
    </row>
    <row r="53" spans="1:10" s="11" customFormat="1" x14ac:dyDescent="0.35">
      <c r="A53" s="21"/>
      <c r="B53" s="27" t="s">
        <v>70</v>
      </c>
      <c r="C53" s="28">
        <v>20</v>
      </c>
      <c r="D53" s="35">
        <f>_xlfn.XLOOKUP(B53,[1]Sheet2!A$50:A$86,[1]Sheet2!$C$50:$C$86)</f>
        <v>443837.11</v>
      </c>
      <c r="E53" s="35">
        <f>_xlfn.XLOOKUP(B53,[1]Sheet2!A$50:A$86,[1]Sheet2!D$50:D$86)</f>
        <v>0</v>
      </c>
      <c r="F53" s="35">
        <f>_xlfn.XLOOKUP(B53,[1]Sheet2!$A$50:$A$86,[1]Sheet2!$E$50:$E$86)</f>
        <v>66934.28</v>
      </c>
      <c r="G53" s="35">
        <f t="shared" si="0"/>
        <v>510771.39</v>
      </c>
      <c r="H53" s="19"/>
    </row>
    <row r="54" spans="1:10" s="11" customFormat="1" ht="25" x14ac:dyDescent="0.35">
      <c r="A54" s="21"/>
      <c r="B54" s="27" t="s">
        <v>72</v>
      </c>
      <c r="C54" s="29" t="s">
        <v>77</v>
      </c>
      <c r="D54" s="35">
        <v>166584.57</v>
      </c>
      <c r="E54" s="35">
        <v>24438.15</v>
      </c>
      <c r="F54" s="35">
        <v>10232.459999999999</v>
      </c>
      <c r="G54" s="35">
        <f t="shared" si="0"/>
        <v>201255.18</v>
      </c>
      <c r="H54" s="19"/>
    </row>
    <row r="55" spans="1:10" s="11" customFormat="1" ht="13" x14ac:dyDescent="0.35">
      <c r="A55" s="21"/>
      <c r="B55" s="30"/>
      <c r="C55" s="31">
        <f>SUM(C17:C54)+76</f>
        <v>834</v>
      </c>
      <c r="D55" s="36">
        <f>SUM(D17:D54)</f>
        <v>4392642.0900000008</v>
      </c>
      <c r="E55" s="36">
        <f>SUM(E17:E54)</f>
        <v>728515.52000000014</v>
      </c>
      <c r="F55" s="36">
        <f>SUM(F17:F54)</f>
        <v>399638.46</v>
      </c>
      <c r="G55" s="36">
        <f t="shared" si="0"/>
        <v>5520796.0700000012</v>
      </c>
      <c r="H55" s="19"/>
    </row>
    <row r="56" spans="1:10" s="11" customFormat="1" x14ac:dyDescent="0.35">
      <c r="A56" s="21"/>
      <c r="B56" s="21"/>
      <c r="C56" s="21"/>
      <c r="D56" s="13"/>
      <c r="E56" s="13"/>
    </row>
    <row r="57" spans="1:10" ht="15.5" x14ac:dyDescent="0.35">
      <c r="A57" s="14" t="s">
        <v>9</v>
      </c>
      <c r="B57"/>
      <c r="C57"/>
      <c r="D57" s="24"/>
      <c r="E57" s="24"/>
      <c r="F57" s="25"/>
      <c r="G57" s="23"/>
      <c r="H57" s="23"/>
      <c r="I57" s="23"/>
      <c r="J57" s="23"/>
    </row>
    <row r="58" spans="1:10" x14ac:dyDescent="0.25">
      <c r="A58" s="42" t="s">
        <v>31</v>
      </c>
      <c r="B58" s="44">
        <v>45901</v>
      </c>
      <c r="C58" s="24"/>
      <c r="D58" s="24"/>
      <c r="E58" s="24"/>
      <c r="F58" s="25"/>
      <c r="G58" s="23"/>
      <c r="H58" s="23"/>
      <c r="I58" s="23"/>
      <c r="J58" s="23"/>
    </row>
    <row r="59" spans="1:10" x14ac:dyDescent="0.25">
      <c r="A59" s="43"/>
      <c r="B59" s="45"/>
      <c r="C59" s="24"/>
      <c r="D59" s="24"/>
      <c r="E59" s="24"/>
      <c r="F59" s="25"/>
      <c r="G59" s="23"/>
      <c r="H59" s="23"/>
      <c r="I59" s="23"/>
      <c r="J59" s="23"/>
    </row>
    <row r="60" spans="1:10" x14ac:dyDescent="0.25">
      <c r="A60" s="19"/>
      <c r="B60" s="19"/>
      <c r="C60" s="24"/>
      <c r="D60" s="24"/>
      <c r="E60" s="24"/>
      <c r="F60" s="25"/>
      <c r="G60" s="23"/>
      <c r="H60" s="23"/>
      <c r="I60" s="23"/>
      <c r="J60" s="23"/>
    </row>
    <row r="61" spans="1:10" s="11" customFormat="1" ht="48" customHeight="1" x14ac:dyDescent="0.35">
      <c r="A61" s="1" t="s">
        <v>32</v>
      </c>
      <c r="B61" s="1"/>
      <c r="C61"/>
      <c r="D61"/>
      <c r="E61" s="19"/>
      <c r="F61" s="19"/>
      <c r="G61" s="19"/>
      <c r="H61" s="19"/>
      <c r="I61" s="19"/>
      <c r="J61" s="19"/>
    </row>
    <row r="62" spans="1:10" s="11" customFormat="1" ht="15.5" x14ac:dyDescent="0.35">
      <c r="A62" s="2" t="s">
        <v>78</v>
      </c>
      <c r="B62" s="34">
        <v>1260.2938611449476</v>
      </c>
      <c r="C62"/>
      <c r="D62"/>
      <c r="E62" s="19"/>
      <c r="F62" s="19"/>
      <c r="G62" s="19"/>
      <c r="H62" s="19"/>
      <c r="I62" s="19"/>
      <c r="J62" s="19"/>
    </row>
    <row r="63" spans="1:10" s="11" customFormat="1" ht="15.5" x14ac:dyDescent="0.35">
      <c r="A63" s="2" t="s">
        <v>79</v>
      </c>
      <c r="B63" s="34">
        <v>488.13370534070015</v>
      </c>
      <c r="C63"/>
      <c r="D63"/>
      <c r="E63" s="19"/>
      <c r="F63" s="19"/>
      <c r="G63" s="19"/>
      <c r="H63" s="19"/>
      <c r="I63" s="19"/>
      <c r="J63" s="19"/>
    </row>
    <row r="64" spans="1:10" s="11" customFormat="1" ht="15.5" x14ac:dyDescent="0.35">
      <c r="A64" s="2" t="s">
        <v>80</v>
      </c>
      <c r="B64" s="34">
        <v>1170.8226088082904</v>
      </c>
      <c r="C64"/>
      <c r="D64"/>
      <c r="E64" s="19"/>
      <c r="F64" s="19"/>
      <c r="G64" s="19"/>
      <c r="H64" s="19"/>
      <c r="I64" s="19"/>
      <c r="J64" s="19"/>
    </row>
    <row r="65" spans="1:10" ht="13" x14ac:dyDescent="0.25">
      <c r="A65" s="20"/>
      <c r="B65" s="23"/>
      <c r="C65" s="24"/>
      <c r="D65" s="24"/>
      <c r="E65" s="24"/>
      <c r="F65" s="25"/>
      <c r="G65" s="23"/>
      <c r="H65" s="23"/>
      <c r="I65" s="23"/>
      <c r="J65" s="23"/>
    </row>
    <row r="66" spans="1:10" s="11" customFormat="1" x14ac:dyDescent="0.35">
      <c r="A66" s="21"/>
      <c r="B66" s="22"/>
      <c r="C66" s="22"/>
      <c r="D66" s="22"/>
      <c r="E66" s="22"/>
      <c r="F66" s="19"/>
      <c r="G66" s="19"/>
      <c r="H66" s="19"/>
      <c r="I66" s="19"/>
      <c r="J66" s="19"/>
    </row>
    <row r="67" spans="1:10" s="11" customFormat="1" ht="25" x14ac:dyDescent="0.35">
      <c r="A67" s="15" t="s">
        <v>27</v>
      </c>
      <c r="B67" s="15"/>
      <c r="C67"/>
      <c r="D67"/>
      <c r="E67" s="22"/>
      <c r="F67" s="19"/>
      <c r="G67" s="19"/>
      <c r="H67" s="19"/>
      <c r="I67" s="19"/>
      <c r="J67" s="19"/>
    </row>
    <row r="68" spans="1:10" s="11" customFormat="1" ht="15.5" x14ac:dyDescent="0.35">
      <c r="A68" s="32" t="s">
        <v>15</v>
      </c>
      <c r="B68" s="33"/>
      <c r="C68"/>
      <c r="D68"/>
      <c r="E68" s="22"/>
      <c r="F68" s="19"/>
      <c r="G68" s="19"/>
      <c r="H68" s="19"/>
      <c r="I68" s="19"/>
      <c r="J68" s="19"/>
    </row>
    <row r="69" spans="1:10" s="11" customFormat="1" ht="15.5" x14ac:dyDescent="0.35">
      <c r="A69" s="3" t="s">
        <v>81</v>
      </c>
      <c r="B69" s="33">
        <v>217</v>
      </c>
      <c r="C69"/>
      <c r="D69"/>
      <c r="E69" s="22"/>
      <c r="F69" s="19"/>
      <c r="G69" s="19"/>
      <c r="H69" s="19"/>
      <c r="I69" s="19"/>
      <c r="J69" s="19"/>
    </row>
    <row r="70" spans="1:10" s="11" customFormat="1" ht="15.5" x14ac:dyDescent="0.35">
      <c r="A70" s="3" t="s">
        <v>82</v>
      </c>
      <c r="B70" s="33">
        <v>163</v>
      </c>
      <c r="C70"/>
      <c r="D70"/>
      <c r="E70" s="22"/>
      <c r="F70" s="19"/>
      <c r="G70" s="19"/>
      <c r="H70" s="19"/>
      <c r="I70" s="19"/>
      <c r="J70" s="19"/>
    </row>
    <row r="71" spans="1:10" s="11" customFormat="1" ht="15.5" x14ac:dyDescent="0.35">
      <c r="A71" s="3" t="s">
        <v>83</v>
      </c>
      <c r="B71" s="33">
        <v>96</v>
      </c>
      <c r="C71"/>
      <c r="D71"/>
      <c r="E71" s="22"/>
      <c r="F71" s="19"/>
      <c r="G71" s="19"/>
      <c r="H71" s="19"/>
      <c r="I71" s="19"/>
      <c r="J71" s="19"/>
    </row>
    <row r="72" spans="1:10" s="11" customFormat="1" ht="15.5" x14ac:dyDescent="0.35">
      <c r="A72" s="32" t="s">
        <v>16</v>
      </c>
      <c r="B72" s="33"/>
      <c r="C72"/>
      <c r="D72"/>
      <c r="E72" s="22"/>
      <c r="F72" s="19"/>
      <c r="G72" s="19"/>
      <c r="H72" s="19"/>
      <c r="I72" s="19"/>
      <c r="J72" s="19"/>
    </row>
    <row r="73" spans="1:10" s="11" customFormat="1" ht="15.5" x14ac:dyDescent="0.35">
      <c r="A73" s="3" t="s">
        <v>81</v>
      </c>
      <c r="B73" s="33">
        <v>38</v>
      </c>
      <c r="C73"/>
      <c r="D73"/>
      <c r="E73" s="22"/>
      <c r="F73" s="19"/>
      <c r="G73" s="19"/>
      <c r="H73" s="19"/>
      <c r="I73" s="19"/>
      <c r="J73" s="19"/>
    </row>
    <row r="74" spans="1:10" s="11" customFormat="1" ht="15.5" x14ac:dyDescent="0.35">
      <c r="A74" s="3" t="s">
        <v>82</v>
      </c>
      <c r="B74" s="33">
        <v>57</v>
      </c>
      <c r="C74"/>
      <c r="D74"/>
      <c r="E74" s="22"/>
      <c r="F74" s="19"/>
      <c r="G74" s="19"/>
      <c r="H74" s="19"/>
      <c r="I74" s="19"/>
      <c r="J74" s="19"/>
    </row>
    <row r="75" spans="1:10" s="11" customFormat="1" ht="15.5" x14ac:dyDescent="0.35">
      <c r="A75" s="3" t="s">
        <v>83</v>
      </c>
      <c r="B75" s="33">
        <v>20</v>
      </c>
      <c r="C75"/>
      <c r="D75"/>
      <c r="E75" s="22"/>
      <c r="F75" s="19"/>
      <c r="G75" s="19"/>
      <c r="H75" s="19"/>
      <c r="I75" s="19"/>
      <c r="J75" s="19"/>
    </row>
    <row r="76" spans="1:10" s="11" customFormat="1" ht="15.5" x14ac:dyDescent="0.35">
      <c r="A76" s="32" t="s">
        <v>17</v>
      </c>
      <c r="B76" s="33"/>
      <c r="C76"/>
      <c r="D76"/>
      <c r="E76" s="22"/>
      <c r="F76" s="19"/>
      <c r="G76" s="19"/>
      <c r="H76" s="19"/>
      <c r="I76" s="19"/>
      <c r="J76" s="19"/>
    </row>
    <row r="77" spans="1:10" s="11" customFormat="1" ht="15.5" x14ac:dyDescent="0.35">
      <c r="A77" s="3" t="s">
        <v>81</v>
      </c>
      <c r="B77" s="33">
        <v>36</v>
      </c>
      <c r="C77"/>
      <c r="D77"/>
      <c r="E77" s="22"/>
      <c r="F77" s="19"/>
      <c r="G77" s="19"/>
      <c r="H77" s="19"/>
      <c r="I77" s="19"/>
      <c r="J77" s="19"/>
    </row>
    <row r="78" spans="1:10" s="11" customFormat="1" ht="15.5" x14ac:dyDescent="0.35">
      <c r="A78" s="3" t="s">
        <v>82</v>
      </c>
      <c r="B78" s="33">
        <v>35</v>
      </c>
      <c r="C78"/>
      <c r="D78"/>
      <c r="E78" s="22"/>
      <c r="F78" s="19"/>
      <c r="G78" s="19"/>
      <c r="H78" s="19"/>
      <c r="I78" s="19"/>
      <c r="J78" s="19"/>
    </row>
    <row r="79" spans="1:10" s="11" customFormat="1" ht="15.5" x14ac:dyDescent="0.35">
      <c r="A79" s="3" t="s">
        <v>83</v>
      </c>
      <c r="B79" s="33">
        <v>16</v>
      </c>
      <c r="C79"/>
      <c r="D79"/>
      <c r="E79" s="22"/>
      <c r="F79" s="19"/>
      <c r="G79" s="19"/>
      <c r="H79" s="19"/>
      <c r="I79" s="19"/>
      <c r="J79" s="19"/>
    </row>
    <row r="80" spans="1:10" s="11" customFormat="1" ht="15.5" x14ac:dyDescent="0.35">
      <c r="A80" s="32" t="s">
        <v>18</v>
      </c>
      <c r="B80" s="33"/>
      <c r="C80"/>
      <c r="D80"/>
      <c r="E80" s="22"/>
      <c r="F80" s="19"/>
      <c r="G80" s="19"/>
      <c r="H80" s="19"/>
      <c r="I80" s="19"/>
      <c r="J80" s="19"/>
    </row>
    <row r="81" spans="1:10" s="11" customFormat="1" ht="15.5" x14ac:dyDescent="0.35">
      <c r="A81" s="3" t="s">
        <v>81</v>
      </c>
      <c r="B81" s="33">
        <v>22</v>
      </c>
      <c r="C81"/>
      <c r="D81"/>
      <c r="E81" s="22"/>
      <c r="F81" s="19"/>
      <c r="G81" s="19"/>
      <c r="H81" s="19"/>
      <c r="I81" s="19"/>
      <c r="J81" s="19"/>
    </row>
    <row r="82" spans="1:10" s="11" customFormat="1" ht="15.5" x14ac:dyDescent="0.35">
      <c r="A82" s="3" t="s">
        <v>82</v>
      </c>
      <c r="B82" s="33">
        <v>21</v>
      </c>
      <c r="C82"/>
      <c r="D82"/>
      <c r="E82" s="22"/>
      <c r="F82" s="19"/>
      <c r="G82" s="19"/>
      <c r="H82" s="19"/>
      <c r="I82" s="19"/>
      <c r="J82" s="19"/>
    </row>
    <row r="83" spans="1:10" s="11" customFormat="1" ht="15.5" x14ac:dyDescent="0.35">
      <c r="A83" s="3" t="s">
        <v>83</v>
      </c>
      <c r="B83" s="33">
        <v>6</v>
      </c>
      <c r="C83"/>
      <c r="D83"/>
      <c r="E83" s="22"/>
      <c r="F83" s="19"/>
      <c r="G83" s="19"/>
      <c r="H83" s="19"/>
      <c r="I83" s="19"/>
      <c r="J83" s="19"/>
    </row>
    <row r="84" spans="1:10" s="11" customFormat="1" ht="15.5" x14ac:dyDescent="0.35">
      <c r="A84" s="32" t="s">
        <v>19</v>
      </c>
      <c r="B84" s="33"/>
      <c r="C84"/>
      <c r="D84"/>
      <c r="E84" s="22"/>
      <c r="F84" s="19"/>
      <c r="G84" s="19"/>
      <c r="H84" s="19"/>
      <c r="I84" s="19"/>
      <c r="J84" s="19"/>
    </row>
    <row r="85" spans="1:10" s="11" customFormat="1" ht="15.5" x14ac:dyDescent="0.35">
      <c r="A85" s="3" t="s">
        <v>81</v>
      </c>
      <c r="B85" s="33">
        <v>23</v>
      </c>
      <c r="C85"/>
      <c r="D85"/>
      <c r="E85" s="22"/>
      <c r="F85" s="19"/>
      <c r="G85" s="19"/>
      <c r="H85" s="19"/>
      <c r="I85" s="19"/>
      <c r="J85" s="19"/>
    </row>
    <row r="86" spans="1:10" s="11" customFormat="1" ht="15.5" x14ac:dyDescent="0.35">
      <c r="A86" s="3" t="s">
        <v>82</v>
      </c>
      <c r="B86" s="33">
        <v>8</v>
      </c>
      <c r="C86"/>
      <c r="D86"/>
      <c r="E86" s="22"/>
      <c r="F86" s="19"/>
      <c r="G86" s="19"/>
      <c r="H86" s="19"/>
      <c r="I86" s="19"/>
      <c r="J86" s="19"/>
    </row>
    <row r="87" spans="1:10" s="11" customFormat="1" ht="15.5" x14ac:dyDescent="0.35">
      <c r="A87" s="3" t="s">
        <v>83</v>
      </c>
      <c r="B87" s="33">
        <v>2</v>
      </c>
      <c r="C87"/>
      <c r="D87"/>
      <c r="E87" s="22"/>
      <c r="F87" s="19"/>
      <c r="G87" s="19"/>
      <c r="H87" s="19"/>
      <c r="I87" s="19"/>
      <c r="J87" s="19"/>
    </row>
    <row r="88" spans="1:10" s="11" customFormat="1" ht="15.5" x14ac:dyDescent="0.35">
      <c r="A88" s="32" t="s">
        <v>20</v>
      </c>
      <c r="B88" s="33"/>
      <c r="C88"/>
      <c r="D88"/>
      <c r="E88" s="22"/>
      <c r="F88" s="19"/>
      <c r="G88" s="19"/>
      <c r="H88" s="19"/>
      <c r="I88" s="19"/>
      <c r="J88" s="19"/>
    </row>
    <row r="89" spans="1:10" s="11" customFormat="1" ht="15.5" x14ac:dyDescent="0.35">
      <c r="A89" s="3" t="s">
        <v>81</v>
      </c>
      <c r="B89" s="33">
        <v>51</v>
      </c>
      <c r="C89"/>
      <c r="D89"/>
      <c r="E89" s="22"/>
      <c r="F89" s="19"/>
      <c r="G89" s="19"/>
      <c r="H89" s="19"/>
      <c r="I89" s="19"/>
      <c r="J89" s="19"/>
    </row>
    <row r="90" spans="1:10" s="11" customFormat="1" ht="15.5" x14ac:dyDescent="0.35">
      <c r="A90" s="3" t="s">
        <v>82</v>
      </c>
      <c r="B90" s="33">
        <v>10</v>
      </c>
      <c r="C90"/>
      <c r="D90"/>
      <c r="E90" s="22"/>
      <c r="F90" s="19"/>
      <c r="G90" s="19"/>
      <c r="H90" s="19"/>
      <c r="I90" s="19"/>
      <c r="J90" s="19"/>
    </row>
    <row r="91" spans="1:10" s="11" customFormat="1" ht="15.5" x14ac:dyDescent="0.35">
      <c r="A91" s="3" t="s">
        <v>83</v>
      </c>
      <c r="B91" s="33">
        <v>7</v>
      </c>
      <c r="C91"/>
      <c r="D91"/>
      <c r="E91" s="22"/>
      <c r="F91" s="19"/>
      <c r="G91" s="19"/>
      <c r="H91" s="19"/>
      <c r="I91" s="19"/>
      <c r="J91" s="19"/>
    </row>
    <row r="92" spans="1:10" s="11" customFormat="1" ht="15.5" x14ac:dyDescent="0.35">
      <c r="A92" s="32" t="s">
        <v>21</v>
      </c>
      <c r="B92" s="33"/>
      <c r="C92"/>
      <c r="D92"/>
      <c r="E92" s="22"/>
      <c r="F92" s="19"/>
      <c r="G92" s="19"/>
      <c r="H92" s="19"/>
      <c r="I92" s="19"/>
      <c r="J92" s="19"/>
    </row>
    <row r="93" spans="1:10" s="11" customFormat="1" ht="15.5" x14ac:dyDescent="0.35">
      <c r="A93" s="3" t="s">
        <v>81</v>
      </c>
      <c r="B93" s="33">
        <v>53</v>
      </c>
      <c r="C93"/>
      <c r="D93"/>
      <c r="E93" s="22"/>
      <c r="F93" s="19"/>
      <c r="G93" s="19"/>
      <c r="H93" s="19"/>
      <c r="I93" s="19"/>
      <c r="J93" s="19"/>
    </row>
    <row r="94" spans="1:10" s="11" customFormat="1" ht="15.5" x14ac:dyDescent="0.35">
      <c r="A94" s="3" t="s">
        <v>82</v>
      </c>
      <c r="B94" s="33">
        <v>12</v>
      </c>
      <c r="C94"/>
      <c r="D94"/>
      <c r="E94" s="22"/>
      <c r="F94" s="19"/>
      <c r="G94" s="19"/>
      <c r="H94" s="19"/>
      <c r="I94" s="19"/>
      <c r="J94" s="19"/>
    </row>
    <row r="95" spans="1:10" s="11" customFormat="1" ht="15.5" x14ac:dyDescent="0.35">
      <c r="A95" s="3" t="s">
        <v>83</v>
      </c>
      <c r="B95" s="33">
        <v>2</v>
      </c>
      <c r="C95"/>
      <c r="D95"/>
      <c r="E95" s="22"/>
      <c r="F95" s="19"/>
      <c r="G95" s="19"/>
      <c r="H95" s="19"/>
      <c r="I95" s="19"/>
      <c r="J95" s="19"/>
    </row>
    <row r="96" spans="1:10" s="11" customFormat="1" ht="15.5" x14ac:dyDescent="0.35">
      <c r="A96" s="32" t="s">
        <v>22</v>
      </c>
      <c r="B96" s="33"/>
      <c r="C96"/>
      <c r="D96"/>
      <c r="E96" s="22"/>
      <c r="F96" s="19"/>
      <c r="G96" s="19"/>
      <c r="H96" s="19"/>
      <c r="I96" s="19"/>
      <c r="J96" s="19"/>
    </row>
    <row r="97" spans="1:10" s="11" customFormat="1" ht="15.5" x14ac:dyDescent="0.35">
      <c r="A97" s="3" t="s">
        <v>81</v>
      </c>
      <c r="B97" s="33">
        <v>163</v>
      </c>
      <c r="C97"/>
      <c r="D97"/>
      <c r="E97" s="22"/>
      <c r="F97" s="19"/>
      <c r="G97" s="19"/>
      <c r="H97" s="19"/>
      <c r="I97" s="19"/>
      <c r="J97" s="19"/>
    </row>
    <row r="98" spans="1:10" s="11" customFormat="1" ht="15.5" x14ac:dyDescent="0.35">
      <c r="A98" s="3" t="s">
        <v>82</v>
      </c>
      <c r="B98" s="33">
        <v>23</v>
      </c>
      <c r="C98"/>
      <c r="D98"/>
      <c r="E98" s="22"/>
      <c r="F98" s="19"/>
      <c r="G98" s="19"/>
      <c r="H98" s="19"/>
      <c r="I98" s="19"/>
      <c r="J98" s="19"/>
    </row>
    <row r="99" spans="1:10" s="11" customFormat="1" ht="15.5" x14ac:dyDescent="0.35">
      <c r="A99" s="3" t="s">
        <v>83</v>
      </c>
      <c r="B99" s="33">
        <v>35</v>
      </c>
      <c r="C99"/>
      <c r="D99"/>
      <c r="E99" s="22"/>
      <c r="F99" s="19"/>
      <c r="G99" s="19"/>
      <c r="H99" s="19"/>
      <c r="I99" s="19"/>
      <c r="J99" s="19"/>
    </row>
    <row r="100" spans="1:10" s="11" customFormat="1" x14ac:dyDescent="0.35">
      <c r="A100" s="21"/>
      <c r="B100" s="22"/>
      <c r="C100" s="22"/>
      <c r="D100" s="22"/>
      <c r="E100" s="22"/>
      <c r="F100" s="19"/>
      <c r="G100" s="19"/>
      <c r="H100" s="19"/>
      <c r="I100" s="19"/>
      <c r="J100" s="19"/>
    </row>
    <row r="101" spans="1:10" s="11" customFormat="1" x14ac:dyDescent="0.35">
      <c r="A101" s="21"/>
      <c r="B101" s="22"/>
      <c r="C101" s="22"/>
      <c r="D101" s="22"/>
      <c r="E101" s="22"/>
      <c r="F101" s="19"/>
      <c r="G101" s="19"/>
      <c r="H101" s="19"/>
      <c r="I101" s="19"/>
      <c r="J101" s="19"/>
    </row>
    <row r="102" spans="1:10" s="11" customFormat="1" ht="59.5" customHeight="1" x14ac:dyDescent="0.35">
      <c r="A102" s="1" t="s">
        <v>33</v>
      </c>
      <c r="B102" s="1"/>
      <c r="C102"/>
      <c r="D102"/>
      <c r="E102" s="19"/>
      <c r="F102" s="19"/>
      <c r="G102" s="19"/>
      <c r="H102" s="19"/>
      <c r="I102" s="19"/>
      <c r="J102" s="19"/>
    </row>
    <row r="103" spans="1:10" s="11" customFormat="1" ht="15.5" x14ac:dyDescent="0.35">
      <c r="A103" s="37" t="s">
        <v>12</v>
      </c>
      <c r="B103" s="26"/>
      <c r="C103"/>
      <c r="D103"/>
      <c r="E103" s="19"/>
      <c r="F103" s="19"/>
      <c r="G103" s="19"/>
      <c r="H103" s="19"/>
      <c r="I103" s="19"/>
      <c r="J103" s="19"/>
    </row>
    <row r="104" spans="1:10" s="11" customFormat="1" ht="15.5" x14ac:dyDescent="0.35">
      <c r="A104" s="3" t="s">
        <v>84</v>
      </c>
      <c r="B104" s="26">
        <v>37.9</v>
      </c>
      <c r="C104"/>
      <c r="D104"/>
      <c r="E104" s="19"/>
      <c r="F104" s="19"/>
      <c r="G104" s="19"/>
      <c r="H104" s="19"/>
      <c r="I104" s="19"/>
      <c r="J104" s="19"/>
    </row>
    <row r="105" spans="1:10" s="11" customFormat="1" ht="15.5" x14ac:dyDescent="0.35">
      <c r="A105" s="3" t="s">
        <v>85</v>
      </c>
      <c r="B105" s="26" t="s">
        <v>87</v>
      </c>
      <c r="C105"/>
      <c r="D105"/>
      <c r="E105" s="19"/>
      <c r="F105" s="19"/>
      <c r="G105" s="19"/>
      <c r="H105" s="19"/>
      <c r="I105" s="19"/>
      <c r="J105" s="19"/>
    </row>
    <row r="106" spans="1:10" s="11" customFormat="1" ht="15.5" x14ac:dyDescent="0.35">
      <c r="A106" s="3" t="s">
        <v>86</v>
      </c>
      <c r="B106" s="26" t="s">
        <v>87</v>
      </c>
      <c r="C106"/>
      <c r="D106"/>
      <c r="E106" s="19"/>
      <c r="F106" s="19"/>
      <c r="G106" s="19"/>
      <c r="H106" s="19"/>
      <c r="I106" s="19"/>
      <c r="J106" s="19"/>
    </row>
    <row r="107" spans="1:10" s="11" customFormat="1" ht="15.5" x14ac:dyDescent="0.35">
      <c r="A107" s="37" t="s">
        <v>13</v>
      </c>
      <c r="B107" s="26"/>
      <c r="C107"/>
      <c r="D107"/>
      <c r="E107" s="19"/>
      <c r="F107" s="19"/>
      <c r="G107" s="19"/>
      <c r="H107" s="19"/>
      <c r="I107" s="19"/>
      <c r="J107" s="19"/>
    </row>
    <row r="108" spans="1:10" s="11" customFormat="1" ht="15.5" x14ac:dyDescent="0.35">
      <c r="A108" s="3" t="s">
        <v>84</v>
      </c>
      <c r="B108" s="26">
        <v>22.4</v>
      </c>
      <c r="C108"/>
      <c r="D108"/>
      <c r="E108" s="19"/>
      <c r="F108" s="19"/>
      <c r="G108" s="19"/>
      <c r="H108" s="19"/>
      <c r="I108" s="19"/>
      <c r="J108" s="19"/>
    </row>
    <row r="109" spans="1:10" s="11" customFormat="1" ht="15.5" x14ac:dyDescent="0.35">
      <c r="A109" s="3" t="s">
        <v>85</v>
      </c>
      <c r="B109" s="26" t="s">
        <v>87</v>
      </c>
      <c r="C109"/>
      <c r="D109"/>
      <c r="E109" s="19"/>
      <c r="F109" s="19"/>
      <c r="G109" s="19"/>
      <c r="H109" s="19"/>
      <c r="I109" s="19"/>
      <c r="J109" s="19"/>
    </row>
    <row r="110" spans="1:10" s="11" customFormat="1" ht="15.5" x14ac:dyDescent="0.35">
      <c r="A110" s="3" t="s">
        <v>86</v>
      </c>
      <c r="B110" s="26" t="s">
        <v>87</v>
      </c>
      <c r="C110"/>
      <c r="D110"/>
      <c r="E110" s="19"/>
      <c r="F110" s="19"/>
      <c r="G110" s="19"/>
      <c r="H110" s="19"/>
      <c r="I110" s="19"/>
      <c r="J110" s="19"/>
    </row>
    <row r="111" spans="1:10" s="11" customFormat="1" ht="15.5" x14ac:dyDescent="0.35">
      <c r="A111" s="37" t="s">
        <v>14</v>
      </c>
      <c r="B111" s="26"/>
      <c r="C111"/>
      <c r="D111"/>
      <c r="E111" s="19"/>
      <c r="F111" s="19"/>
      <c r="G111" s="19"/>
      <c r="H111" s="19"/>
      <c r="I111" s="19"/>
      <c r="J111" s="19"/>
    </row>
    <row r="112" spans="1:10" s="11" customFormat="1" ht="15.5" x14ac:dyDescent="0.35">
      <c r="A112" s="1" t="s">
        <v>84</v>
      </c>
      <c r="B112" s="26">
        <v>23.883676524192168</v>
      </c>
      <c r="C112"/>
      <c r="D112"/>
      <c r="E112" s="19"/>
      <c r="F112" s="19"/>
      <c r="G112" s="19"/>
      <c r="H112" s="19"/>
      <c r="I112" s="19"/>
      <c r="J112" s="19"/>
    </row>
    <row r="113" spans="1:2" x14ac:dyDescent="0.25">
      <c r="A113" s="1" t="s">
        <v>85</v>
      </c>
      <c r="B113" s="26" t="s">
        <v>87</v>
      </c>
    </row>
    <row r="114" spans="1:2" x14ac:dyDescent="0.25">
      <c r="A114" s="38" t="s">
        <v>86</v>
      </c>
      <c r="B114" s="26" t="s">
        <v>87</v>
      </c>
    </row>
  </sheetData>
  <mergeCells count="15">
    <mergeCell ref="G15:G16"/>
    <mergeCell ref="A58:A59"/>
    <mergeCell ref="B58:B59"/>
    <mergeCell ref="A1:F1"/>
    <mergeCell ref="B3:D3"/>
    <mergeCell ref="B4:D4"/>
    <mergeCell ref="A9:A10"/>
    <mergeCell ref="D15:D16"/>
    <mergeCell ref="C15:C16"/>
    <mergeCell ref="A15:A16"/>
    <mergeCell ref="A17:A19"/>
    <mergeCell ref="A20:A22"/>
    <mergeCell ref="B15:B16"/>
    <mergeCell ref="E15:E16"/>
    <mergeCell ref="F15:F16"/>
  </mergeCells>
  <hyperlinks>
    <hyperlink ref="E7" r:id="rId1" xr:uid="{CEFF4B47-320E-4611-B49F-333400F3A0DC}"/>
  </hyperlinks>
  <pageMargins left="0.7" right="0.7" top="0.75" bottom="0.75" header="0.3" footer="0.3"/>
  <pageSetup paperSize="9" scale="59" orientation="portrait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2025-11-25T14:27:52Z</dcterms:created>
  <dcterms:modified xsi:type="dcterms:W3CDTF">2025-11-25T14:28:24Z</dcterms:modified>
</cp:coreProperties>
</file>